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penses" sheetId="1" r:id="rId1"/>
    <sheet name="Currenci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<sst xmlns="http://schemas.openxmlformats.org/spreadsheetml/2006/main" count="830" uniqueCount="238">
  <si>
    <t>flight</t>
  </si>
  <si>
    <t>Copenhagen to FLL</t>
  </si>
  <si>
    <t>Senegal Visa</t>
  </si>
  <si>
    <t>Cheap meal in Copenhagen</t>
  </si>
  <si>
    <t>food</t>
  </si>
  <si>
    <t>FLL to Copenhagen</t>
  </si>
  <si>
    <t>Copenhagen to Marrakesh</t>
  </si>
  <si>
    <t>visa</t>
  </si>
  <si>
    <t>Flight Manchester/Copenhagen</t>
  </si>
  <si>
    <t>Flight Sal/Manchester</t>
  </si>
  <si>
    <t>Flight Banjul/Praia</t>
  </si>
  <si>
    <t>Flight Praia/Sal</t>
  </si>
  <si>
    <t>USD</t>
  </si>
  <si>
    <t>EUR</t>
  </si>
  <si>
    <t>CVE</t>
  </si>
  <si>
    <t>GBP</t>
  </si>
  <si>
    <t>DKK</t>
  </si>
  <si>
    <t>GNF</t>
  </si>
  <si>
    <t>XOF</t>
  </si>
  <si>
    <t>GMD</t>
  </si>
  <si>
    <t>MAD</t>
  </si>
  <si>
    <t>MRO</t>
  </si>
  <si>
    <t>Category</t>
  </si>
  <si>
    <t>Total</t>
  </si>
  <si>
    <t>transport</t>
  </si>
  <si>
    <t>internet</t>
  </si>
  <si>
    <t>lodging</t>
  </si>
  <si>
    <t>Morocco</t>
  </si>
  <si>
    <t>Mauritania</t>
  </si>
  <si>
    <t>Senegal</t>
  </si>
  <si>
    <t>Guinea</t>
  </si>
  <si>
    <t>Gambia</t>
  </si>
  <si>
    <t>Cape Verde</t>
  </si>
  <si>
    <t>Great Britain</t>
  </si>
  <si>
    <t>Denmark</t>
  </si>
  <si>
    <t>USA</t>
  </si>
  <si>
    <t>grand total</t>
  </si>
  <si>
    <t>Tagine</t>
  </si>
  <si>
    <t>Grand taxi Marrakech-&gt;Asni</t>
  </si>
  <si>
    <t>Bus to Asni-&gt;Imlil</t>
  </si>
  <si>
    <t>Bananas</t>
  </si>
  <si>
    <t>Travel Agent</t>
  </si>
  <si>
    <t>Internet</t>
  </si>
  <si>
    <t>Copenhagen</t>
  </si>
  <si>
    <t>Marrakech</t>
  </si>
  <si>
    <t>Asni</t>
  </si>
  <si>
    <t>Imlil</t>
  </si>
  <si>
    <t>Room in guesthouse</t>
  </si>
  <si>
    <t>Omelette</t>
  </si>
  <si>
    <t>Oranges (5)</t>
  </si>
  <si>
    <t>Internet (1 hour)</t>
  </si>
  <si>
    <t>Atlas village</t>
  </si>
  <si>
    <t>Bread, butter, oil, tea</t>
  </si>
  <si>
    <t>Bananas (3)</t>
  </si>
  <si>
    <t>Chickpeas</t>
  </si>
  <si>
    <t>Soup</t>
  </si>
  <si>
    <t>Toilet</t>
  </si>
  <si>
    <t>toilet</t>
  </si>
  <si>
    <t>misc</t>
  </si>
  <si>
    <t>Yogurt</t>
  </si>
  <si>
    <t>truck stop</t>
  </si>
  <si>
    <t>Water (1.5L)</t>
  </si>
  <si>
    <t>water</t>
  </si>
  <si>
    <t>Shared Taxi Ouirgane-&gt;Asni</t>
  </si>
  <si>
    <t>Ouirgane</t>
  </si>
  <si>
    <t>Shared Taxi Asni-&gt;Marrakech</t>
  </si>
  <si>
    <t>Omelette and tea</t>
  </si>
  <si>
    <t>Laayoune</t>
  </si>
  <si>
    <t>Marrakech-&gt;Laayounne (ripoff, correct price is 250)</t>
  </si>
  <si>
    <t>Fish tagine</t>
  </si>
  <si>
    <t>Chicken tagine</t>
  </si>
  <si>
    <t>Toilet paper</t>
  </si>
  <si>
    <t>Bus Laayoune-&gt;Dhakla</t>
  </si>
  <si>
    <t>Omelette with olives and oil</t>
  </si>
  <si>
    <t>Tan tan</t>
  </si>
  <si>
    <t>Camel meat burger</t>
  </si>
  <si>
    <t>Dhakla</t>
  </si>
  <si>
    <t>Hamam</t>
  </si>
  <si>
    <t>Banana milkshake</t>
  </si>
  <si>
    <t>Bus to border</t>
  </si>
  <si>
    <t>Crepe and café du lait</t>
  </si>
  <si>
    <t>Visa for Mauritania</t>
  </si>
  <si>
    <t>Border Morocco/Mauritania</t>
  </si>
  <si>
    <t>Mauritanian visa admin fee</t>
  </si>
  <si>
    <t>Taxi Border-&gt;Nouakchott</t>
  </si>
  <si>
    <t>Bed in tent</t>
  </si>
  <si>
    <t>Nouakchott</t>
  </si>
  <si>
    <t>Plate with rice/chicken/salad</t>
  </si>
  <si>
    <t>Local taxis (5)</t>
  </si>
  <si>
    <t>Taxi to south bus station</t>
  </si>
  <si>
    <t>Taxi to Rosso</t>
  </si>
  <si>
    <t>Rice plate</t>
  </si>
  <si>
    <t>Internet and printouts (Senegal visa)</t>
  </si>
  <si>
    <t>Power adapter</t>
  </si>
  <si>
    <t>Pirogue</t>
  </si>
  <si>
    <t>Mauritania/Senegal border</t>
  </si>
  <si>
    <t>Currency exchange loss</t>
  </si>
  <si>
    <t>Taxi to bus station</t>
  </si>
  <si>
    <t>Rosso</t>
  </si>
  <si>
    <t>Bus to Dakar</t>
  </si>
  <si>
    <t>Dakar</t>
  </si>
  <si>
    <t>Taxi to guy's house</t>
  </si>
  <si>
    <t>Bus to centre ville (for 2)</t>
  </si>
  <si>
    <t>Lunch (for 2)</t>
  </si>
  <si>
    <t>Visa for Guinea</t>
  </si>
  <si>
    <t>Bus from centre ville (for 2)</t>
  </si>
  <si>
    <t>Bus to Touba (for 2)</t>
  </si>
  <si>
    <t>Cab to junction outside Dakar</t>
  </si>
  <si>
    <t>Touba</t>
  </si>
  <si>
    <t>Bus to Tambaconda</t>
  </si>
  <si>
    <t>Salad sandwich</t>
  </si>
  <si>
    <t>Tamba</t>
  </si>
  <si>
    <t>Hot paap</t>
  </si>
  <si>
    <t>Labe</t>
  </si>
  <si>
    <t>Cab to place with name that sounded like where I wanted to go</t>
  </si>
  <si>
    <t>Hitchhiking back to bus station</t>
  </si>
  <si>
    <t>Random town near border</t>
  </si>
  <si>
    <t>Ride to Labe</t>
  </si>
  <si>
    <t>Omelette and café au lait</t>
  </si>
  <si>
    <t>Groundnut stew</t>
  </si>
  <si>
    <t>Internet (.5 hours)</t>
  </si>
  <si>
    <t>Sandwich and café au lait</t>
  </si>
  <si>
    <t>Guinea national beer</t>
  </si>
  <si>
    <t>Giant baguette</t>
  </si>
  <si>
    <t>Pita</t>
  </si>
  <si>
    <t>Beans, onions and oil for bread</t>
  </si>
  <si>
    <t>Peanuts</t>
  </si>
  <si>
    <t>Veggie truck to Pita</t>
  </si>
  <si>
    <t>Town outside Pita</t>
  </si>
  <si>
    <t>Hitchhiking to Dalaba</t>
  </si>
  <si>
    <t>Highway</t>
  </si>
  <si>
    <t>Hotel</t>
  </si>
  <si>
    <t>Dalaba</t>
  </si>
  <si>
    <t>Paap</t>
  </si>
  <si>
    <t>Cana</t>
  </si>
  <si>
    <t>Acheke</t>
  </si>
  <si>
    <t>Bread and beans</t>
  </si>
  <si>
    <t>Potato Soup</t>
  </si>
  <si>
    <t>Beans and spaghetti sandwich</t>
  </si>
  <si>
    <t>Potato puree, greens and rice</t>
  </si>
  <si>
    <t>Fanta</t>
  </si>
  <si>
    <t>Cupcakes</t>
  </si>
  <si>
    <t>Waterfall admission</t>
  </si>
  <si>
    <t>Café au lait</t>
  </si>
  <si>
    <t>Rice and greens</t>
  </si>
  <si>
    <t>Spaghetti</t>
  </si>
  <si>
    <t>Beef soup</t>
  </si>
  <si>
    <t>Beer</t>
  </si>
  <si>
    <t>Old buiding admission</t>
  </si>
  <si>
    <t>Rice and plasas</t>
  </si>
  <si>
    <t>Sandwich</t>
  </si>
  <si>
    <t>Room in cloister</t>
  </si>
  <si>
    <t>Bus to Maomo</t>
  </si>
  <si>
    <t>Maomo</t>
  </si>
  <si>
    <t>Bus to Conakry</t>
  </si>
  <si>
    <t>Peanut stew</t>
  </si>
  <si>
    <t>Snacks</t>
  </si>
  <si>
    <t>Conakry</t>
  </si>
  <si>
    <t>Taxi to Banjul</t>
  </si>
  <si>
    <t>Internet (4 hours)</t>
  </si>
  <si>
    <t>Coartem (Malaria treatment drugs)</t>
  </si>
  <si>
    <t>Stews and achekes</t>
  </si>
  <si>
    <t>Ice cream</t>
  </si>
  <si>
    <t>Water and other drinks</t>
  </si>
  <si>
    <t>Taxis around town</t>
  </si>
  <si>
    <t>Taxi to PC office</t>
  </si>
  <si>
    <t>Boke</t>
  </si>
  <si>
    <t>Bananas and peanuts</t>
  </si>
  <si>
    <t>Breakfast goo and rice</t>
  </si>
  <si>
    <t>Middle of nowhere, Guinea</t>
  </si>
  <si>
    <t>Rice</t>
  </si>
  <si>
    <t>Coffee</t>
  </si>
  <si>
    <t>Senegalese border</t>
  </si>
  <si>
    <t>Water (packet)</t>
  </si>
  <si>
    <t>Rice goo</t>
  </si>
  <si>
    <t>Rice and oil</t>
  </si>
  <si>
    <t>Gambian visa</t>
  </si>
  <si>
    <t>Gambian border</t>
  </si>
  <si>
    <t>Water</t>
  </si>
  <si>
    <t>Donut</t>
  </si>
  <si>
    <t>Basse</t>
  </si>
  <si>
    <t>Frozen fruit drink</t>
  </si>
  <si>
    <t>Bus supplement</t>
  </si>
  <si>
    <t>Goat meat</t>
  </si>
  <si>
    <t>Red rice</t>
  </si>
  <si>
    <t>Banjul</t>
  </si>
  <si>
    <t>Red rice (x2)</t>
  </si>
  <si>
    <t>Cape Verde Visa</t>
  </si>
  <si>
    <t>Praia</t>
  </si>
  <si>
    <t>Airport taxi</t>
  </si>
  <si>
    <t>Bus to Ciudad Velha</t>
  </si>
  <si>
    <t>Bus back to Praia</t>
  </si>
  <si>
    <t>Ciudad Velha</t>
  </si>
  <si>
    <t>Cachupa with omelette</t>
  </si>
  <si>
    <t>Bus to Assomada</t>
  </si>
  <si>
    <t>Internet (1.5 hours)</t>
  </si>
  <si>
    <t>Coconut candy</t>
  </si>
  <si>
    <t>Assomada</t>
  </si>
  <si>
    <t>Taffy</t>
  </si>
  <si>
    <t>Bus to Calheta</t>
  </si>
  <si>
    <t>Random village</t>
  </si>
  <si>
    <t>Calheta</t>
  </si>
  <si>
    <t>Hot roll</t>
  </si>
  <si>
    <t>Rotten bananas</t>
  </si>
  <si>
    <t>Luxury resort</t>
  </si>
  <si>
    <t>Fish dinner</t>
  </si>
  <si>
    <t>Tarrafal</t>
  </si>
  <si>
    <t>Frozen sugarcane juice</t>
  </si>
  <si>
    <t>Toothpaste</t>
  </si>
  <si>
    <t>Bus to Porto</t>
  </si>
  <si>
    <t>Village in the ribeira</t>
  </si>
  <si>
    <t>Fried dough with sausage</t>
  </si>
  <si>
    <t>Ice cane juice</t>
  </si>
  <si>
    <t>Spaghetti with rice, beans, chicken</t>
  </si>
  <si>
    <t>Bananas (4)</t>
  </si>
  <si>
    <t>Internet (2 hours)</t>
  </si>
  <si>
    <t>Bus Ciudad Velha-&gt;Praia</t>
  </si>
  <si>
    <t>Peanuts (1.5 lbs)</t>
  </si>
  <si>
    <t>Bananas (2)</t>
  </si>
  <si>
    <t>Coffee and soup</t>
  </si>
  <si>
    <t>Plate del dia</t>
  </si>
  <si>
    <t>Espargos</t>
  </si>
  <si>
    <t>Pint of milk</t>
  </si>
  <si>
    <t>Manchester</t>
  </si>
  <si>
    <t>Coffee and sub</t>
  </si>
  <si>
    <t>Rice and 3 curries</t>
  </si>
  <si>
    <t>All-day bus pass</t>
  </si>
  <si>
    <t>Ethiopian meal</t>
  </si>
  <si>
    <t>Loaf of wheat bread (2lb)</t>
  </si>
  <si>
    <t>Raisins (1lbs)</t>
  </si>
  <si>
    <t>Flights</t>
  </si>
  <si>
    <t>Meals and Snacks</t>
  </si>
  <si>
    <t>Visas</t>
  </si>
  <si>
    <t>Buses, taxis, and camels</t>
  </si>
  <si>
    <t>Hotels</t>
  </si>
  <si>
    <t>Miscellaneous</t>
  </si>
  <si>
    <t>Bottled water</t>
  </si>
  <si>
    <t>Toilets and paper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</si>
</sst>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D1">
      <selection activeCell="Q3" sqref="Q3"/>
    </sheetView>
  </sheetViews>
  <sheetFormatPr defaultColWidth="9.140625" defaultRowHeight="12.75"/>
  <cols>
    <col min="1" max="1" width="20.7109375" style="0" customWidth="1"/>
    <col min="2" max="2" width="13.8515625" style="2" customWidth="1"/>
    <col min="3" max="3" width="9.140625" style="1" customWidth="1"/>
    <col min="4" max="4" width="9.140625" style="3" customWidth="1"/>
  </cols>
  <sheetData>
    <row r="1" spans="1:12" ht="12.75">
      <c r="A1" t="s">
        <v>11</v>
      </c>
      <c r="B1" s="2">
        <v>9449</v>
      </c>
      <c r="C1" s="1" t="s">
        <v>14</v>
      </c>
      <c r="D1" s="3">
        <f aca="true" t="shared" si="0" ref="D1:D32">INDEX($I$1:$I$10,MATCH(C1,$H$1:$H$10,0))*B1</f>
        <v>118.11250000000001</v>
      </c>
      <c r="E1" t="s">
        <v>0</v>
      </c>
      <c r="F1">
        <v>0</v>
      </c>
      <c r="G1" t="s">
        <v>41</v>
      </c>
      <c r="H1" s="1" t="s">
        <v>15</v>
      </c>
      <c r="I1" s="2">
        <v>1.64</v>
      </c>
      <c r="K1" t="s">
        <v>22</v>
      </c>
      <c r="L1" t="s">
        <v>23</v>
      </c>
    </row>
    <row r="2" spans="1:12" ht="12.75">
      <c r="A2" t="s">
        <v>8</v>
      </c>
      <c r="B2" s="2">
        <v>56</v>
      </c>
      <c r="C2" s="1" t="s">
        <v>15</v>
      </c>
      <c r="D2" s="3">
        <f t="shared" si="0"/>
        <v>91.83999999999999</v>
      </c>
      <c r="E2" t="s">
        <v>0</v>
      </c>
      <c r="F2">
        <v>0</v>
      </c>
      <c r="G2" t="s">
        <v>42</v>
      </c>
      <c r="H2" s="1" t="s">
        <v>13</v>
      </c>
      <c r="I2" s="2">
        <v>1.37</v>
      </c>
      <c r="K2" t="s">
        <v>230</v>
      </c>
      <c r="L2" s="4">
        <f>SUMIF(E:E,"=flight",D:D)</f>
        <v>1282.6725000000001</v>
      </c>
    </row>
    <row r="3" spans="1:12" ht="12.75">
      <c r="A3" t="s">
        <v>9</v>
      </c>
      <c r="B3" s="2">
        <v>183</v>
      </c>
      <c r="C3" s="1" t="s">
        <v>15</v>
      </c>
      <c r="D3" s="3">
        <f t="shared" si="0"/>
        <v>300.12</v>
      </c>
      <c r="E3" t="s">
        <v>0</v>
      </c>
      <c r="F3">
        <v>0</v>
      </c>
      <c r="G3" t="s">
        <v>42</v>
      </c>
      <c r="H3" s="1" t="s">
        <v>14</v>
      </c>
      <c r="I3" s="2">
        <v>0.0125</v>
      </c>
      <c r="K3" t="s">
        <v>231</v>
      </c>
      <c r="L3" s="4">
        <f>SUMIF(E:E,"=food",D:D)</f>
        <v>132.41341009000007</v>
      </c>
    </row>
    <row r="4" spans="1:12" ht="12.75">
      <c r="A4" t="s">
        <v>10</v>
      </c>
      <c r="B4" s="2">
        <v>140</v>
      </c>
      <c r="C4" s="1" t="s">
        <v>13</v>
      </c>
      <c r="D4" s="3">
        <f t="shared" si="0"/>
        <v>191.8</v>
      </c>
      <c r="E4" t="s">
        <v>0</v>
      </c>
      <c r="F4">
        <v>0</v>
      </c>
      <c r="G4" t="s">
        <v>42</v>
      </c>
      <c r="H4" s="1" t="s">
        <v>17</v>
      </c>
      <c r="I4" s="2">
        <v>0.000142857</v>
      </c>
      <c r="K4" t="s">
        <v>232</v>
      </c>
      <c r="L4" s="4">
        <f>SUMIF(E:E,"=visa",D:D)</f>
        <v>339.462889</v>
      </c>
    </row>
    <row r="5" spans="1:12" ht="12.75">
      <c r="A5" t="s">
        <v>3</v>
      </c>
      <c r="B5" s="2">
        <v>125</v>
      </c>
      <c r="C5" s="1" t="s">
        <v>16</v>
      </c>
      <c r="D5" s="3">
        <f t="shared" si="0"/>
        <v>22.5</v>
      </c>
      <c r="E5" t="s">
        <v>4</v>
      </c>
      <c r="F5">
        <v>0</v>
      </c>
      <c r="G5" t="s">
        <v>43</v>
      </c>
      <c r="H5" s="1" t="s">
        <v>18</v>
      </c>
      <c r="I5" s="2">
        <v>0.002068</v>
      </c>
      <c r="K5" t="s">
        <v>233</v>
      </c>
      <c r="L5" s="4">
        <f>SUMIF(E:E,"=transport",D:D)</f>
        <v>312.2966637249999</v>
      </c>
    </row>
    <row r="6" spans="1:12" ht="12.75">
      <c r="A6" t="s">
        <v>2</v>
      </c>
      <c r="B6" s="2">
        <v>50</v>
      </c>
      <c r="C6" s="1" t="s">
        <v>13</v>
      </c>
      <c r="D6" s="3">
        <f t="shared" si="0"/>
        <v>68.5</v>
      </c>
      <c r="E6" t="s">
        <v>7</v>
      </c>
      <c r="F6">
        <v>0</v>
      </c>
      <c r="G6" t="s">
        <v>42</v>
      </c>
      <c r="H6" s="1" t="s">
        <v>19</v>
      </c>
      <c r="I6" s="2">
        <v>0.026315789</v>
      </c>
      <c r="K6" t="s">
        <v>42</v>
      </c>
      <c r="L6" s="4">
        <f>SUMIF(E:E,"=internet",D:D)</f>
        <v>11.33190667</v>
      </c>
    </row>
    <row r="7" spans="1:12" ht="12.75">
      <c r="A7" t="s">
        <v>1</v>
      </c>
      <c r="B7" s="2">
        <v>302.5</v>
      </c>
      <c r="C7" s="1" t="s">
        <v>12</v>
      </c>
      <c r="D7" s="3">
        <f t="shared" si="0"/>
        <v>302.5</v>
      </c>
      <c r="E7" t="s">
        <v>0</v>
      </c>
      <c r="F7">
        <v>0</v>
      </c>
      <c r="G7" t="s">
        <v>42</v>
      </c>
      <c r="H7" s="1" t="s">
        <v>20</v>
      </c>
      <c r="I7" s="2">
        <v>0.121718</v>
      </c>
      <c r="K7" t="s">
        <v>234</v>
      </c>
      <c r="L7" s="4">
        <f>SUMIF(E:E,"=lodging",D:D)</f>
        <v>183.20565</v>
      </c>
    </row>
    <row r="8" spans="1:12" ht="12.75">
      <c r="A8" t="s">
        <v>5</v>
      </c>
      <c r="B8" s="2">
        <v>184.9</v>
      </c>
      <c r="C8" s="1" t="s">
        <v>12</v>
      </c>
      <c r="D8" s="3">
        <f t="shared" si="0"/>
        <v>184.9</v>
      </c>
      <c r="E8" t="s">
        <v>0</v>
      </c>
      <c r="F8">
        <v>0</v>
      </c>
      <c r="G8" t="s">
        <v>42</v>
      </c>
      <c r="H8" s="1" t="s">
        <v>21</v>
      </c>
      <c r="I8" s="2">
        <v>0.0034542</v>
      </c>
      <c r="K8" t="s">
        <v>235</v>
      </c>
      <c r="L8" s="4">
        <f>SUMIF(E:E,"=misc",D:D)</f>
        <v>17.645576000000002</v>
      </c>
    </row>
    <row r="9" spans="1:12" ht="12.75">
      <c r="A9" t="s">
        <v>6</v>
      </c>
      <c r="B9" s="2">
        <v>93.4</v>
      </c>
      <c r="C9" s="1" t="s">
        <v>12</v>
      </c>
      <c r="D9" s="3">
        <f t="shared" si="0"/>
        <v>93.4</v>
      </c>
      <c r="E9" t="s">
        <v>0</v>
      </c>
      <c r="F9">
        <v>0</v>
      </c>
      <c r="G9" t="s">
        <v>42</v>
      </c>
      <c r="H9" s="1" t="s">
        <v>12</v>
      </c>
      <c r="I9" s="2">
        <v>1</v>
      </c>
      <c r="K9" t="s">
        <v>236</v>
      </c>
      <c r="L9" s="4">
        <f>SUMIF(E:E,"=water",D:D)</f>
        <v>5.9191154725</v>
      </c>
    </row>
    <row r="10" spans="1:14" ht="12.75">
      <c r="A10" t="s">
        <v>37</v>
      </c>
      <c r="B10" s="2">
        <v>20</v>
      </c>
      <c r="C10" s="1" t="s">
        <v>20</v>
      </c>
      <c r="D10" s="3">
        <f t="shared" si="0"/>
        <v>2.4343600000000003</v>
      </c>
      <c r="E10" t="s">
        <v>4</v>
      </c>
      <c r="F10">
        <v>1</v>
      </c>
      <c r="G10" t="s">
        <v>44</v>
      </c>
      <c r="H10" s="1" t="s">
        <v>16</v>
      </c>
      <c r="I10" s="2">
        <v>0.18</v>
      </c>
      <c r="K10" t="s">
        <v>237</v>
      </c>
      <c r="L10" s="4">
        <f>SUMIF(E:E,"=toilet",D:D)</f>
        <v>1.8257700000000003</v>
      </c>
      <c r="M10" t="s">
        <v>36</v>
      </c>
      <c r="N10">
        <f>SUM(L2:L10)</f>
        <v>2286.7734809575</v>
      </c>
    </row>
    <row r="11" spans="1:7" ht="12.75">
      <c r="A11" t="s">
        <v>38</v>
      </c>
      <c r="B11" s="2">
        <v>17</v>
      </c>
      <c r="C11" s="1" t="s">
        <v>20</v>
      </c>
      <c r="D11" s="3">
        <f t="shared" si="0"/>
        <v>2.0692060000000003</v>
      </c>
      <c r="E11" t="s">
        <v>24</v>
      </c>
      <c r="F11">
        <v>1</v>
      </c>
      <c r="G11" t="s">
        <v>44</v>
      </c>
    </row>
    <row r="12" spans="1:12" ht="12.75">
      <c r="A12" t="s">
        <v>39</v>
      </c>
      <c r="B12" s="2">
        <v>8</v>
      </c>
      <c r="C12" s="1" t="s">
        <v>20</v>
      </c>
      <c r="D12" s="3">
        <f t="shared" si="0"/>
        <v>0.973744</v>
      </c>
      <c r="E12" t="s">
        <v>24</v>
      </c>
      <c r="F12">
        <v>1</v>
      </c>
      <c r="G12" t="s">
        <v>45</v>
      </c>
      <c r="K12" t="s">
        <v>27</v>
      </c>
      <c r="L12">
        <f>SUMIF(C:C,"=MAD",D:D)</f>
        <v>115.26694600000005</v>
      </c>
    </row>
    <row r="13" spans="1:12" ht="12.75">
      <c r="A13" t="s">
        <v>47</v>
      </c>
      <c r="B13" s="2">
        <v>40</v>
      </c>
      <c r="C13" s="1" t="s">
        <v>20</v>
      </c>
      <c r="D13" s="3">
        <f t="shared" si="0"/>
        <v>4.868720000000001</v>
      </c>
      <c r="E13" t="s">
        <v>26</v>
      </c>
      <c r="F13">
        <v>1</v>
      </c>
      <c r="G13" t="s">
        <v>46</v>
      </c>
      <c r="K13" t="s">
        <v>28</v>
      </c>
      <c r="L13">
        <f>SUMIF(C:C,"=MRO",D:D)</f>
        <v>56.648880000000005</v>
      </c>
    </row>
    <row r="14" spans="1:12" ht="12.75">
      <c r="A14" t="s">
        <v>48</v>
      </c>
      <c r="B14" s="2">
        <v>10</v>
      </c>
      <c r="C14" s="1" t="s">
        <v>20</v>
      </c>
      <c r="D14" s="3">
        <f t="shared" si="0"/>
        <v>1.2171800000000002</v>
      </c>
      <c r="E14" t="s">
        <v>4</v>
      </c>
      <c r="F14">
        <v>1</v>
      </c>
      <c r="G14" t="s">
        <v>46</v>
      </c>
      <c r="K14" t="s">
        <v>29</v>
      </c>
      <c r="L14">
        <f>SUMIF(C:C,"=XOF",D:D)</f>
        <v>235.1315999999999</v>
      </c>
    </row>
    <row r="15" spans="1:12" ht="12.75">
      <c r="A15" t="s">
        <v>49</v>
      </c>
      <c r="B15" s="2">
        <v>3</v>
      </c>
      <c r="C15" s="1" t="s">
        <v>20</v>
      </c>
      <c r="D15" s="3">
        <f t="shared" si="0"/>
        <v>0.36515400000000003</v>
      </c>
      <c r="E15" t="s">
        <v>4</v>
      </c>
      <c r="F15">
        <v>1</v>
      </c>
      <c r="G15" t="s">
        <v>46</v>
      </c>
      <c r="K15" t="s">
        <v>30</v>
      </c>
      <c r="L15">
        <f>SUMIF(C:C,"=GNF",D:D)</f>
        <v>161.72126684999998</v>
      </c>
    </row>
    <row r="16" spans="1:12" ht="12.75">
      <c r="A16" t="s">
        <v>50</v>
      </c>
      <c r="B16" s="2">
        <v>5</v>
      </c>
      <c r="C16" s="1" t="s">
        <v>20</v>
      </c>
      <c r="D16" s="3">
        <f t="shared" si="0"/>
        <v>0.6085900000000001</v>
      </c>
      <c r="E16" t="s">
        <v>25</v>
      </c>
      <c r="F16">
        <v>1</v>
      </c>
      <c r="G16" t="s">
        <v>44</v>
      </c>
      <c r="K16" t="s">
        <v>31</v>
      </c>
      <c r="L16">
        <f>SUMIF(C:C,"=GMD",D:D)</f>
        <v>32.039473107499994</v>
      </c>
    </row>
    <row r="17" spans="1:12" ht="12.75">
      <c r="A17" t="s">
        <v>52</v>
      </c>
      <c r="B17" s="2">
        <v>20</v>
      </c>
      <c r="C17" s="1" t="s">
        <v>20</v>
      </c>
      <c r="D17" s="3">
        <f t="shared" si="0"/>
        <v>2.4343600000000003</v>
      </c>
      <c r="E17" t="s">
        <v>4</v>
      </c>
      <c r="F17">
        <v>2</v>
      </c>
      <c r="G17" t="s">
        <v>51</v>
      </c>
      <c r="K17" t="s">
        <v>32</v>
      </c>
      <c r="L17">
        <f>SUMIF(C:C,"=CVE",D:D)</f>
        <v>292.05</v>
      </c>
    </row>
    <row r="18" spans="1:12" ht="12.75">
      <c r="A18" t="s">
        <v>53</v>
      </c>
      <c r="B18" s="2">
        <v>5</v>
      </c>
      <c r="C18" s="1" t="s">
        <v>20</v>
      </c>
      <c r="D18" s="3">
        <f t="shared" si="0"/>
        <v>0.6085900000000001</v>
      </c>
      <c r="E18" t="s">
        <v>4</v>
      </c>
      <c r="F18">
        <v>2</v>
      </c>
      <c r="G18" t="s">
        <v>44</v>
      </c>
      <c r="K18" t="s">
        <v>33</v>
      </c>
      <c r="L18">
        <f>SUMIF(C:C,"=GBP",D:D)</f>
        <v>422.52959999999996</v>
      </c>
    </row>
    <row r="19" spans="1:12" ht="12.75">
      <c r="A19" t="s">
        <v>54</v>
      </c>
      <c r="B19" s="2">
        <v>2</v>
      </c>
      <c r="C19" s="1" t="s">
        <v>20</v>
      </c>
      <c r="D19" s="3">
        <f t="shared" si="0"/>
        <v>0.243436</v>
      </c>
      <c r="E19" t="s">
        <v>4</v>
      </c>
      <c r="F19">
        <v>2</v>
      </c>
      <c r="G19" t="s">
        <v>44</v>
      </c>
      <c r="K19" t="s">
        <v>34</v>
      </c>
      <c r="L19">
        <f>SUMIF(C:C,"=DKK",D:D)</f>
        <v>22.5</v>
      </c>
    </row>
    <row r="20" spans="1:12" ht="12.75">
      <c r="A20" t="s">
        <v>55</v>
      </c>
      <c r="B20" s="2">
        <v>3</v>
      </c>
      <c r="C20" s="1" t="s">
        <v>20</v>
      </c>
      <c r="D20" s="3">
        <f t="shared" si="0"/>
        <v>0.36515400000000003</v>
      </c>
      <c r="E20" t="s">
        <v>4</v>
      </c>
      <c r="F20">
        <v>2</v>
      </c>
      <c r="G20" t="s">
        <v>44</v>
      </c>
      <c r="K20" t="s">
        <v>35</v>
      </c>
      <c r="L20">
        <f>SUMIF(C:C,"=USD",D:D)</f>
        <v>620.8</v>
      </c>
    </row>
    <row r="21" spans="1:7" ht="12.75">
      <c r="A21" t="s">
        <v>56</v>
      </c>
      <c r="B21" s="2">
        <v>3</v>
      </c>
      <c r="C21" s="1" t="s">
        <v>20</v>
      </c>
      <c r="D21" s="3">
        <f t="shared" si="0"/>
        <v>0.36515400000000003</v>
      </c>
      <c r="E21" t="s">
        <v>57</v>
      </c>
      <c r="F21">
        <v>2</v>
      </c>
      <c r="G21" t="s">
        <v>44</v>
      </c>
    </row>
    <row r="22" spans="1:7" ht="12.75">
      <c r="A22" t="s">
        <v>59</v>
      </c>
      <c r="B22" s="2">
        <v>6</v>
      </c>
      <c r="C22" s="1" t="s">
        <v>20</v>
      </c>
      <c r="D22" s="3">
        <f t="shared" si="0"/>
        <v>0.7303080000000001</v>
      </c>
      <c r="E22" t="s">
        <v>4</v>
      </c>
      <c r="F22">
        <v>2</v>
      </c>
      <c r="G22" t="s">
        <v>60</v>
      </c>
    </row>
    <row r="23" spans="1:7" ht="12.75">
      <c r="A23" t="s">
        <v>61</v>
      </c>
      <c r="B23" s="2">
        <v>6</v>
      </c>
      <c r="C23" s="1" t="s">
        <v>20</v>
      </c>
      <c r="D23" s="3">
        <f t="shared" si="0"/>
        <v>0.7303080000000001</v>
      </c>
      <c r="E23" t="s">
        <v>62</v>
      </c>
      <c r="F23">
        <v>2</v>
      </c>
      <c r="G23" t="s">
        <v>60</v>
      </c>
    </row>
    <row r="24" spans="1:7" ht="12.75">
      <c r="A24" t="s">
        <v>63</v>
      </c>
      <c r="B24" s="2">
        <v>8</v>
      </c>
      <c r="C24" s="1" t="s">
        <v>20</v>
      </c>
      <c r="D24" s="3">
        <f t="shared" si="0"/>
        <v>0.973744</v>
      </c>
      <c r="E24" t="s">
        <v>24</v>
      </c>
      <c r="F24">
        <v>2</v>
      </c>
      <c r="G24" t="s">
        <v>64</v>
      </c>
    </row>
    <row r="25" spans="1:7" ht="12.75">
      <c r="A25" t="s">
        <v>65</v>
      </c>
      <c r="B25" s="2">
        <v>20</v>
      </c>
      <c r="C25" s="1" t="s">
        <v>20</v>
      </c>
      <c r="D25" s="3">
        <f t="shared" si="0"/>
        <v>2.4343600000000003</v>
      </c>
      <c r="E25" t="s">
        <v>24</v>
      </c>
      <c r="F25">
        <v>2</v>
      </c>
      <c r="G25" t="s">
        <v>45</v>
      </c>
    </row>
    <row r="26" spans="1:7" ht="12.75">
      <c r="A26" t="s">
        <v>68</v>
      </c>
      <c r="B26" s="2">
        <v>320</v>
      </c>
      <c r="C26" s="1" t="s">
        <v>20</v>
      </c>
      <c r="D26" s="3">
        <f t="shared" si="0"/>
        <v>38.949760000000005</v>
      </c>
      <c r="E26" t="s">
        <v>24</v>
      </c>
      <c r="F26">
        <v>2</v>
      </c>
      <c r="G26" t="s">
        <v>44</v>
      </c>
    </row>
    <row r="27" spans="1:7" ht="12.75">
      <c r="A27" t="s">
        <v>66</v>
      </c>
      <c r="B27" s="2">
        <v>11</v>
      </c>
      <c r="C27" s="1" t="s">
        <v>20</v>
      </c>
      <c r="D27" s="3">
        <f t="shared" si="0"/>
        <v>1.3388980000000001</v>
      </c>
      <c r="E27" t="s">
        <v>4</v>
      </c>
      <c r="F27">
        <v>3</v>
      </c>
      <c r="G27" t="s">
        <v>67</v>
      </c>
    </row>
    <row r="28" spans="1:7" ht="12.75">
      <c r="A28" t="s">
        <v>69</v>
      </c>
      <c r="B28" s="2">
        <v>20</v>
      </c>
      <c r="C28" s="1" t="s">
        <v>20</v>
      </c>
      <c r="D28" s="3">
        <f t="shared" si="0"/>
        <v>2.4343600000000003</v>
      </c>
      <c r="E28" t="s">
        <v>4</v>
      </c>
      <c r="F28">
        <v>3</v>
      </c>
      <c r="G28" t="s">
        <v>67</v>
      </c>
    </row>
    <row r="29" spans="1:7" ht="12.75">
      <c r="A29" t="s">
        <v>70</v>
      </c>
      <c r="B29" s="2">
        <v>20</v>
      </c>
      <c r="C29" s="1" t="s">
        <v>20</v>
      </c>
      <c r="D29" s="3">
        <f t="shared" si="0"/>
        <v>2.4343600000000003</v>
      </c>
      <c r="E29" t="s">
        <v>4</v>
      </c>
      <c r="F29">
        <v>3</v>
      </c>
      <c r="G29" t="s">
        <v>67</v>
      </c>
    </row>
    <row r="30" spans="1:7" ht="12.75">
      <c r="A30" t="s">
        <v>50</v>
      </c>
      <c r="B30" s="2">
        <v>4</v>
      </c>
      <c r="C30" s="1" t="s">
        <v>20</v>
      </c>
      <c r="D30" s="3">
        <f t="shared" si="0"/>
        <v>0.486872</v>
      </c>
      <c r="E30" t="s">
        <v>25</v>
      </c>
      <c r="F30">
        <v>3</v>
      </c>
      <c r="G30" t="s">
        <v>67</v>
      </c>
    </row>
    <row r="31" spans="1:7" ht="12.75">
      <c r="A31" t="s">
        <v>71</v>
      </c>
      <c r="B31" s="2">
        <v>2</v>
      </c>
      <c r="C31" s="1" t="s">
        <v>20</v>
      </c>
      <c r="D31" s="3">
        <f t="shared" si="0"/>
        <v>0.243436</v>
      </c>
      <c r="E31" t="s">
        <v>57</v>
      </c>
      <c r="F31">
        <v>3</v>
      </c>
      <c r="G31" t="s">
        <v>67</v>
      </c>
    </row>
    <row r="32" spans="1:7" ht="12.75">
      <c r="A32" t="s">
        <v>72</v>
      </c>
      <c r="B32" s="2">
        <v>165</v>
      </c>
      <c r="C32" s="1" t="s">
        <v>20</v>
      </c>
      <c r="D32" s="3">
        <f t="shared" si="0"/>
        <v>20.083470000000002</v>
      </c>
      <c r="E32" t="s">
        <v>24</v>
      </c>
      <c r="F32">
        <v>3</v>
      </c>
      <c r="G32" t="s">
        <v>67</v>
      </c>
    </row>
    <row r="33" spans="1:7" ht="12.75">
      <c r="A33" t="s">
        <v>73</v>
      </c>
      <c r="B33" s="2">
        <v>15</v>
      </c>
      <c r="C33" s="1" t="s">
        <v>20</v>
      </c>
      <c r="D33" s="3">
        <f aca="true" t="shared" si="1" ref="D33:D64">INDEX($I$1:$I$10,MATCH(C33,$H$1:$H$10,0))*B33</f>
        <v>1.8257700000000001</v>
      </c>
      <c r="E33" t="s">
        <v>4</v>
      </c>
      <c r="F33">
        <v>4</v>
      </c>
      <c r="G33" t="s">
        <v>74</v>
      </c>
    </row>
    <row r="34" spans="1:7" ht="12.75">
      <c r="A34" t="s">
        <v>75</v>
      </c>
      <c r="B34" s="2">
        <v>25</v>
      </c>
      <c r="C34" s="1" t="s">
        <v>20</v>
      </c>
      <c r="D34" s="3">
        <f t="shared" si="1"/>
        <v>3.0429500000000003</v>
      </c>
      <c r="E34" t="s">
        <v>4</v>
      </c>
      <c r="F34">
        <v>4</v>
      </c>
      <c r="G34" t="s">
        <v>76</v>
      </c>
    </row>
    <row r="35" spans="1:7" ht="12.75">
      <c r="A35" t="s">
        <v>77</v>
      </c>
      <c r="B35" s="2">
        <v>10</v>
      </c>
      <c r="C35" s="1" t="s">
        <v>20</v>
      </c>
      <c r="D35" s="3">
        <f t="shared" si="1"/>
        <v>1.2171800000000002</v>
      </c>
      <c r="E35" t="s">
        <v>57</v>
      </c>
      <c r="F35">
        <v>4</v>
      </c>
      <c r="G35" t="s">
        <v>76</v>
      </c>
    </row>
    <row r="36" spans="1:7" ht="12.75">
      <c r="A36" t="s">
        <v>55</v>
      </c>
      <c r="B36" s="2">
        <v>5</v>
      </c>
      <c r="C36" s="1" t="s">
        <v>20</v>
      </c>
      <c r="D36" s="3">
        <f t="shared" si="1"/>
        <v>0.6085900000000001</v>
      </c>
      <c r="E36" t="s">
        <v>4</v>
      </c>
      <c r="F36">
        <v>4</v>
      </c>
      <c r="G36" t="s">
        <v>76</v>
      </c>
    </row>
    <row r="37" spans="1:7" ht="12.75">
      <c r="A37" t="s">
        <v>78</v>
      </c>
      <c r="B37" s="2">
        <v>7</v>
      </c>
      <c r="C37" s="1" t="s">
        <v>20</v>
      </c>
      <c r="D37" s="3">
        <f t="shared" si="1"/>
        <v>0.8520260000000001</v>
      </c>
      <c r="E37" t="s">
        <v>4</v>
      </c>
      <c r="F37">
        <v>4</v>
      </c>
      <c r="G37" t="s">
        <v>76</v>
      </c>
    </row>
    <row r="38" spans="1:7" ht="12.75">
      <c r="A38" t="s">
        <v>79</v>
      </c>
      <c r="B38" s="2">
        <v>150</v>
      </c>
      <c r="C38" s="1" t="s">
        <v>20</v>
      </c>
      <c r="D38" s="3">
        <f t="shared" si="1"/>
        <v>18.2577</v>
      </c>
      <c r="E38" t="s">
        <v>24</v>
      </c>
      <c r="F38">
        <v>4</v>
      </c>
      <c r="G38" t="s">
        <v>76</v>
      </c>
    </row>
    <row r="39" spans="1:7" ht="12.75">
      <c r="A39" t="s">
        <v>80</v>
      </c>
      <c r="B39" s="2">
        <v>12</v>
      </c>
      <c r="C39" s="1" t="s">
        <v>20</v>
      </c>
      <c r="D39" s="3">
        <f t="shared" si="1"/>
        <v>1.4606160000000001</v>
      </c>
      <c r="E39" t="s">
        <v>4</v>
      </c>
      <c r="F39">
        <v>5</v>
      </c>
      <c r="G39" t="s">
        <v>82</v>
      </c>
    </row>
    <row r="40" spans="1:7" ht="12.75">
      <c r="A40" t="s">
        <v>61</v>
      </c>
      <c r="B40" s="2">
        <v>5</v>
      </c>
      <c r="C40" s="1" t="s">
        <v>20</v>
      </c>
      <c r="D40" s="3">
        <f t="shared" si="1"/>
        <v>0.6085900000000001</v>
      </c>
      <c r="E40" t="s">
        <v>62</v>
      </c>
      <c r="F40">
        <v>5</v>
      </c>
      <c r="G40" t="s">
        <v>82</v>
      </c>
    </row>
    <row r="41" spans="1:7" ht="12.75">
      <c r="A41" t="s">
        <v>81</v>
      </c>
      <c r="B41" s="2">
        <v>50</v>
      </c>
      <c r="C41" s="1" t="s">
        <v>13</v>
      </c>
      <c r="D41" s="3">
        <f t="shared" si="1"/>
        <v>68.5</v>
      </c>
      <c r="E41" t="s">
        <v>7</v>
      </c>
      <c r="F41">
        <v>5</v>
      </c>
      <c r="G41" t="s">
        <v>82</v>
      </c>
    </row>
    <row r="42" spans="1:7" ht="12.75">
      <c r="A42" t="s">
        <v>83</v>
      </c>
      <c r="B42" s="2">
        <v>500</v>
      </c>
      <c r="C42" s="1" t="s">
        <v>21</v>
      </c>
      <c r="D42" s="3">
        <f t="shared" si="1"/>
        <v>1.7271</v>
      </c>
      <c r="E42" t="s">
        <v>7</v>
      </c>
      <c r="F42">
        <v>5</v>
      </c>
      <c r="G42" t="s">
        <v>82</v>
      </c>
    </row>
    <row r="43" spans="1:7" ht="12.75">
      <c r="A43" t="s">
        <v>84</v>
      </c>
      <c r="B43" s="2">
        <v>5000</v>
      </c>
      <c r="C43" s="1" t="s">
        <v>21</v>
      </c>
      <c r="D43" s="3">
        <f t="shared" si="1"/>
        <v>17.271</v>
      </c>
      <c r="E43" t="s">
        <v>24</v>
      </c>
      <c r="F43">
        <v>5</v>
      </c>
      <c r="G43" t="s">
        <v>82</v>
      </c>
    </row>
    <row r="44" spans="1:7" ht="12.75">
      <c r="A44" t="s">
        <v>85</v>
      </c>
      <c r="B44" s="2">
        <v>2000</v>
      </c>
      <c r="C44" s="1" t="s">
        <v>21</v>
      </c>
      <c r="D44" s="3">
        <f t="shared" si="1"/>
        <v>6.9084</v>
      </c>
      <c r="E44" t="s">
        <v>26</v>
      </c>
      <c r="F44">
        <v>5</v>
      </c>
      <c r="G44" t="s">
        <v>86</v>
      </c>
    </row>
    <row r="45" spans="1:7" ht="12.75">
      <c r="A45" t="s">
        <v>87</v>
      </c>
      <c r="B45" s="2">
        <v>800</v>
      </c>
      <c r="C45" s="1" t="s">
        <v>21</v>
      </c>
      <c r="D45" s="3">
        <f t="shared" si="1"/>
        <v>2.76336</v>
      </c>
      <c r="E45" t="s">
        <v>4</v>
      </c>
      <c r="F45">
        <v>5</v>
      </c>
      <c r="G45" t="s">
        <v>86</v>
      </c>
    </row>
    <row r="46" spans="1:7" ht="12.75">
      <c r="A46" t="s">
        <v>50</v>
      </c>
      <c r="B46" s="2">
        <v>100</v>
      </c>
      <c r="C46" s="1" t="s">
        <v>21</v>
      </c>
      <c r="D46" s="3">
        <f t="shared" si="1"/>
        <v>0.34542</v>
      </c>
      <c r="E46" t="s">
        <v>25</v>
      </c>
      <c r="F46">
        <v>5</v>
      </c>
      <c r="G46" t="s">
        <v>86</v>
      </c>
    </row>
    <row r="47" spans="1:7" ht="12.75">
      <c r="A47" t="s">
        <v>88</v>
      </c>
      <c r="B47" s="2">
        <v>1100</v>
      </c>
      <c r="C47" s="1" t="s">
        <v>21</v>
      </c>
      <c r="D47" s="3">
        <f t="shared" si="1"/>
        <v>3.79962</v>
      </c>
      <c r="E47" t="s">
        <v>24</v>
      </c>
      <c r="F47">
        <v>6</v>
      </c>
      <c r="G47" t="s">
        <v>86</v>
      </c>
    </row>
    <row r="48" spans="1:7" ht="12.75">
      <c r="A48" t="s">
        <v>89</v>
      </c>
      <c r="B48" s="2">
        <v>1000</v>
      </c>
      <c r="C48" s="1" t="s">
        <v>21</v>
      </c>
      <c r="D48" s="3">
        <f t="shared" si="1"/>
        <v>3.4542</v>
      </c>
      <c r="E48" t="s">
        <v>24</v>
      </c>
      <c r="F48">
        <v>6</v>
      </c>
      <c r="G48" t="s">
        <v>86</v>
      </c>
    </row>
    <row r="49" spans="1:7" ht="12.75">
      <c r="A49" t="s">
        <v>90</v>
      </c>
      <c r="B49" s="2">
        <v>3500</v>
      </c>
      <c r="C49" s="1" t="s">
        <v>21</v>
      </c>
      <c r="D49" s="3">
        <f t="shared" si="1"/>
        <v>12.0897</v>
      </c>
      <c r="E49" t="s">
        <v>24</v>
      </c>
      <c r="F49">
        <v>6</v>
      </c>
      <c r="G49" t="s">
        <v>86</v>
      </c>
    </row>
    <row r="50" spans="1:7" ht="12.75">
      <c r="A50" t="s">
        <v>91</v>
      </c>
      <c r="B50" s="2">
        <v>400</v>
      </c>
      <c r="C50" s="1" t="s">
        <v>21</v>
      </c>
      <c r="D50" s="3">
        <f t="shared" si="1"/>
        <v>1.38168</v>
      </c>
      <c r="E50" t="s">
        <v>4</v>
      </c>
      <c r="F50">
        <v>6</v>
      </c>
      <c r="G50" t="s">
        <v>86</v>
      </c>
    </row>
    <row r="51" spans="1:7" ht="12.75">
      <c r="A51" t="s">
        <v>92</v>
      </c>
      <c r="B51" s="2">
        <v>200</v>
      </c>
      <c r="C51" s="1" t="s">
        <v>21</v>
      </c>
      <c r="D51" s="3">
        <f t="shared" si="1"/>
        <v>0.69084</v>
      </c>
      <c r="E51" t="s">
        <v>25</v>
      </c>
      <c r="F51">
        <v>6</v>
      </c>
      <c r="G51" t="s">
        <v>86</v>
      </c>
    </row>
    <row r="52" spans="1:7" ht="12.75">
      <c r="A52" t="s">
        <v>93</v>
      </c>
      <c r="B52" s="2">
        <v>100</v>
      </c>
      <c r="C52" s="1" t="s">
        <v>21</v>
      </c>
      <c r="D52" s="3">
        <f t="shared" si="1"/>
        <v>0.34542</v>
      </c>
      <c r="E52" t="s">
        <v>58</v>
      </c>
      <c r="F52">
        <v>6</v>
      </c>
      <c r="G52" t="s">
        <v>86</v>
      </c>
    </row>
    <row r="53" spans="1:7" ht="12.75">
      <c r="A53" t="s">
        <v>94</v>
      </c>
      <c r="B53" s="2">
        <v>300</v>
      </c>
      <c r="C53" s="1" t="s">
        <v>21</v>
      </c>
      <c r="D53" s="3">
        <f t="shared" si="1"/>
        <v>1.03626</v>
      </c>
      <c r="E53" t="s">
        <v>24</v>
      </c>
      <c r="F53">
        <v>6</v>
      </c>
      <c r="G53" t="s">
        <v>95</v>
      </c>
    </row>
    <row r="54" spans="1:7" ht="12.75">
      <c r="A54" t="s">
        <v>96</v>
      </c>
      <c r="B54" s="2">
        <v>1400</v>
      </c>
      <c r="C54" s="1" t="s">
        <v>21</v>
      </c>
      <c r="D54" s="3">
        <f t="shared" si="1"/>
        <v>4.83588</v>
      </c>
      <c r="E54" t="s">
        <v>58</v>
      </c>
      <c r="F54">
        <v>6</v>
      </c>
      <c r="G54" t="s">
        <v>95</v>
      </c>
    </row>
    <row r="55" spans="1:7" ht="12.75">
      <c r="A55" t="s">
        <v>97</v>
      </c>
      <c r="B55" s="2">
        <v>1000</v>
      </c>
      <c r="C55" s="1" t="s">
        <v>18</v>
      </c>
      <c r="D55" s="3">
        <f t="shared" si="1"/>
        <v>2.068</v>
      </c>
      <c r="E55" t="s">
        <v>24</v>
      </c>
      <c r="F55">
        <v>6</v>
      </c>
      <c r="G55" t="s">
        <v>98</v>
      </c>
    </row>
    <row r="56" spans="1:7" ht="12.75">
      <c r="A56" t="s">
        <v>99</v>
      </c>
      <c r="B56" s="2">
        <v>5000</v>
      </c>
      <c r="C56" s="1" t="s">
        <v>18</v>
      </c>
      <c r="D56" s="3">
        <f t="shared" si="1"/>
        <v>10.34</v>
      </c>
      <c r="E56" t="s">
        <v>24</v>
      </c>
      <c r="F56">
        <v>6</v>
      </c>
      <c r="G56" t="s">
        <v>98</v>
      </c>
    </row>
    <row r="57" spans="1:7" ht="12.75">
      <c r="A57" t="s">
        <v>61</v>
      </c>
      <c r="B57" s="2">
        <v>500</v>
      </c>
      <c r="C57" s="1" t="s">
        <v>18</v>
      </c>
      <c r="D57" s="3">
        <f t="shared" si="1"/>
        <v>1.034</v>
      </c>
      <c r="E57" t="s">
        <v>62</v>
      </c>
      <c r="F57">
        <v>6</v>
      </c>
      <c r="G57" t="s">
        <v>60</v>
      </c>
    </row>
    <row r="58" spans="1:7" ht="12.75">
      <c r="A58" t="s">
        <v>59</v>
      </c>
      <c r="B58" s="2">
        <v>700</v>
      </c>
      <c r="C58" s="1" t="s">
        <v>18</v>
      </c>
      <c r="D58" s="3">
        <f t="shared" si="1"/>
        <v>1.4476</v>
      </c>
      <c r="E58" t="s">
        <v>4</v>
      </c>
      <c r="F58">
        <v>6</v>
      </c>
      <c r="G58" t="s">
        <v>60</v>
      </c>
    </row>
    <row r="59" spans="1:7" ht="12.75">
      <c r="A59" t="s">
        <v>53</v>
      </c>
      <c r="B59" s="2">
        <v>300</v>
      </c>
      <c r="C59" s="1" t="s">
        <v>18</v>
      </c>
      <c r="D59" s="3">
        <f t="shared" si="1"/>
        <v>0.6204</v>
      </c>
      <c r="E59" t="s">
        <v>4</v>
      </c>
      <c r="F59">
        <v>6</v>
      </c>
      <c r="G59" t="s">
        <v>60</v>
      </c>
    </row>
    <row r="60" spans="1:7" ht="12.75">
      <c r="A60" t="s">
        <v>101</v>
      </c>
      <c r="B60" s="2">
        <v>1000</v>
      </c>
      <c r="C60" s="1" t="s">
        <v>18</v>
      </c>
      <c r="D60" s="3">
        <f t="shared" si="1"/>
        <v>2.068</v>
      </c>
      <c r="E60" t="s">
        <v>24</v>
      </c>
      <c r="F60">
        <v>6</v>
      </c>
      <c r="G60" t="s">
        <v>100</v>
      </c>
    </row>
    <row r="61" spans="1:7" ht="12.75">
      <c r="A61" t="s">
        <v>102</v>
      </c>
      <c r="B61" s="2">
        <v>400</v>
      </c>
      <c r="C61" s="1" t="s">
        <v>18</v>
      </c>
      <c r="D61" s="3">
        <f t="shared" si="1"/>
        <v>0.8271999999999999</v>
      </c>
      <c r="E61" t="s">
        <v>24</v>
      </c>
      <c r="F61">
        <v>7</v>
      </c>
      <c r="G61" t="s">
        <v>100</v>
      </c>
    </row>
    <row r="62" spans="1:7" ht="12.75">
      <c r="A62" t="s">
        <v>103</v>
      </c>
      <c r="B62" s="2">
        <v>2000</v>
      </c>
      <c r="C62" s="1" t="s">
        <v>18</v>
      </c>
      <c r="D62" s="3">
        <f t="shared" si="1"/>
        <v>4.136</v>
      </c>
      <c r="E62" t="s">
        <v>4</v>
      </c>
      <c r="F62">
        <v>7</v>
      </c>
      <c r="G62" t="s">
        <v>100</v>
      </c>
    </row>
    <row r="63" spans="1:7" ht="12.75">
      <c r="A63" t="s">
        <v>104</v>
      </c>
      <c r="B63" s="2">
        <v>65000</v>
      </c>
      <c r="C63" s="1" t="s">
        <v>18</v>
      </c>
      <c r="D63" s="3">
        <f t="shared" si="1"/>
        <v>134.42</v>
      </c>
      <c r="E63" t="s">
        <v>7</v>
      </c>
      <c r="F63">
        <v>7</v>
      </c>
      <c r="G63" t="s">
        <v>100</v>
      </c>
    </row>
    <row r="64" spans="1:7" ht="12.75">
      <c r="A64" t="s">
        <v>105</v>
      </c>
      <c r="B64" s="2">
        <v>400</v>
      </c>
      <c r="C64" s="1" t="s">
        <v>18</v>
      </c>
      <c r="D64" s="3">
        <f t="shared" si="1"/>
        <v>0.8271999999999999</v>
      </c>
      <c r="E64" t="s">
        <v>24</v>
      </c>
      <c r="F64">
        <v>7</v>
      </c>
      <c r="G64" t="s">
        <v>100</v>
      </c>
    </row>
    <row r="65" spans="1:7" ht="12.75">
      <c r="A65" t="s">
        <v>106</v>
      </c>
      <c r="B65" s="2">
        <v>10000</v>
      </c>
      <c r="C65" s="1" t="s">
        <v>18</v>
      </c>
      <c r="D65" s="3">
        <f aca="true" t="shared" si="2" ref="D65:D96">INDEX($I$1:$I$10,MATCH(C65,$H$1:$H$10,0))*B65</f>
        <v>20.68</v>
      </c>
      <c r="E65" t="s">
        <v>24</v>
      </c>
      <c r="F65">
        <v>7</v>
      </c>
      <c r="G65" t="s">
        <v>100</v>
      </c>
    </row>
    <row r="66" spans="1:7" ht="12.75">
      <c r="A66" t="s">
        <v>107</v>
      </c>
      <c r="B66" s="2">
        <v>2000</v>
      </c>
      <c r="C66" s="1" t="s">
        <v>18</v>
      </c>
      <c r="D66" s="3">
        <f t="shared" si="2"/>
        <v>4.136</v>
      </c>
      <c r="E66" t="s">
        <v>24</v>
      </c>
      <c r="F66">
        <v>8</v>
      </c>
      <c r="G66" t="s">
        <v>108</v>
      </c>
    </row>
    <row r="67" spans="1:7" ht="12.75">
      <c r="A67" t="s">
        <v>109</v>
      </c>
      <c r="B67" s="2">
        <v>6000</v>
      </c>
      <c r="C67" s="1" t="s">
        <v>18</v>
      </c>
      <c r="D67" s="3">
        <f t="shared" si="2"/>
        <v>12.408</v>
      </c>
      <c r="E67" t="s">
        <v>24</v>
      </c>
      <c r="F67">
        <v>8</v>
      </c>
      <c r="G67" t="s">
        <v>100</v>
      </c>
    </row>
    <row r="68" spans="1:7" ht="12.75">
      <c r="A68" t="s">
        <v>49</v>
      </c>
      <c r="B68" s="2">
        <v>500</v>
      </c>
      <c r="C68" s="1" t="s">
        <v>18</v>
      </c>
      <c r="D68" s="3">
        <f t="shared" si="2"/>
        <v>1.034</v>
      </c>
      <c r="E68" t="s">
        <v>4</v>
      </c>
      <c r="F68">
        <v>9</v>
      </c>
      <c r="G68" t="s">
        <v>111</v>
      </c>
    </row>
    <row r="69" spans="1:7" ht="12.75">
      <c r="A69" t="s">
        <v>110</v>
      </c>
      <c r="B69" s="2">
        <v>500</v>
      </c>
      <c r="C69" s="1" t="s">
        <v>18</v>
      </c>
      <c r="D69" s="3">
        <f t="shared" si="2"/>
        <v>1.034</v>
      </c>
      <c r="E69" t="s">
        <v>4</v>
      </c>
      <c r="F69">
        <v>9</v>
      </c>
      <c r="G69" t="s">
        <v>111</v>
      </c>
    </row>
    <row r="70" spans="1:7" ht="12.75">
      <c r="A70" t="s">
        <v>114</v>
      </c>
      <c r="B70" s="2">
        <v>2500</v>
      </c>
      <c r="C70" s="1" t="s">
        <v>18</v>
      </c>
      <c r="D70" s="3">
        <f t="shared" si="2"/>
        <v>5.17</v>
      </c>
      <c r="E70" t="s">
        <v>24</v>
      </c>
      <c r="F70">
        <v>9</v>
      </c>
      <c r="G70" t="s">
        <v>111</v>
      </c>
    </row>
    <row r="71" spans="1:7" ht="12.75">
      <c r="A71" t="s">
        <v>115</v>
      </c>
      <c r="B71" s="2">
        <v>300</v>
      </c>
      <c r="C71" s="1" t="s">
        <v>18</v>
      </c>
      <c r="D71" s="3">
        <f t="shared" si="2"/>
        <v>0.6204</v>
      </c>
      <c r="E71" t="s">
        <v>24</v>
      </c>
      <c r="F71">
        <v>9</v>
      </c>
      <c r="G71" t="s">
        <v>116</v>
      </c>
    </row>
    <row r="72" spans="1:7" ht="12.75">
      <c r="A72" t="s">
        <v>117</v>
      </c>
      <c r="B72" s="2">
        <v>14000</v>
      </c>
      <c r="C72" s="1" t="s">
        <v>18</v>
      </c>
      <c r="D72" s="3">
        <f t="shared" si="2"/>
        <v>28.951999999999998</v>
      </c>
      <c r="E72" t="s">
        <v>24</v>
      </c>
      <c r="F72">
        <v>9</v>
      </c>
      <c r="G72" t="s">
        <v>116</v>
      </c>
    </row>
    <row r="73" spans="1:7" ht="12.75">
      <c r="A73" t="s">
        <v>61</v>
      </c>
      <c r="B73" s="2">
        <v>500</v>
      </c>
      <c r="C73" s="1" t="s">
        <v>18</v>
      </c>
      <c r="D73" s="3">
        <f t="shared" si="2"/>
        <v>1.034</v>
      </c>
      <c r="E73" t="s">
        <v>62</v>
      </c>
      <c r="F73">
        <v>9</v>
      </c>
      <c r="G73" t="s">
        <v>116</v>
      </c>
    </row>
    <row r="74" spans="1:7" ht="12.75">
      <c r="A74" t="s">
        <v>118</v>
      </c>
      <c r="B74" s="2">
        <v>500</v>
      </c>
      <c r="C74" s="1" t="s">
        <v>18</v>
      </c>
      <c r="D74" s="3">
        <f t="shared" si="2"/>
        <v>1.034</v>
      </c>
      <c r="E74" t="s">
        <v>4</v>
      </c>
      <c r="F74">
        <v>9</v>
      </c>
      <c r="G74" t="s">
        <v>116</v>
      </c>
    </row>
    <row r="75" spans="1:7" ht="12.75">
      <c r="A75" t="s">
        <v>112</v>
      </c>
      <c r="B75" s="2">
        <v>1000</v>
      </c>
      <c r="C75" s="1" t="s">
        <v>17</v>
      </c>
      <c r="D75" s="3">
        <f t="shared" si="2"/>
        <v>0.142857</v>
      </c>
      <c r="E75" t="s">
        <v>4</v>
      </c>
      <c r="F75">
        <v>10</v>
      </c>
      <c r="G75" t="s">
        <v>113</v>
      </c>
    </row>
    <row r="76" spans="1:7" ht="12.75">
      <c r="A76" t="s">
        <v>119</v>
      </c>
      <c r="B76" s="2">
        <v>5000</v>
      </c>
      <c r="C76" s="1" t="s">
        <v>17</v>
      </c>
      <c r="D76" s="3">
        <f t="shared" si="2"/>
        <v>0.7142850000000001</v>
      </c>
      <c r="E76" t="s">
        <v>4</v>
      </c>
      <c r="F76">
        <v>10</v>
      </c>
      <c r="G76" t="s">
        <v>113</v>
      </c>
    </row>
    <row r="77" spans="1:7" ht="12.75">
      <c r="A77" t="s">
        <v>120</v>
      </c>
      <c r="B77" s="2">
        <v>3000</v>
      </c>
      <c r="C77" s="1" t="s">
        <v>17</v>
      </c>
      <c r="D77" s="3">
        <f t="shared" si="2"/>
        <v>0.42857100000000004</v>
      </c>
      <c r="E77" t="s">
        <v>25</v>
      </c>
      <c r="F77">
        <v>10</v>
      </c>
      <c r="G77" t="s">
        <v>113</v>
      </c>
    </row>
    <row r="78" spans="1:7" ht="12.75">
      <c r="A78" t="s">
        <v>121</v>
      </c>
      <c r="B78" s="2">
        <v>10500</v>
      </c>
      <c r="C78" s="1" t="s">
        <v>17</v>
      </c>
      <c r="D78" s="3">
        <f t="shared" si="2"/>
        <v>1.4999985</v>
      </c>
      <c r="E78" t="s">
        <v>4</v>
      </c>
      <c r="F78">
        <v>10</v>
      </c>
      <c r="G78" t="s">
        <v>113</v>
      </c>
    </row>
    <row r="79" spans="1:7" ht="12.75">
      <c r="A79" t="s">
        <v>122</v>
      </c>
      <c r="B79" s="2">
        <v>7500</v>
      </c>
      <c r="C79" s="1" t="s">
        <v>17</v>
      </c>
      <c r="D79" s="3">
        <f t="shared" si="2"/>
        <v>1.0714275</v>
      </c>
      <c r="E79" t="s">
        <v>4</v>
      </c>
      <c r="F79">
        <v>10</v>
      </c>
      <c r="G79" t="s">
        <v>113</v>
      </c>
    </row>
    <row r="80" spans="1:7" ht="12.75">
      <c r="A80" t="s">
        <v>123</v>
      </c>
      <c r="B80" s="2">
        <v>3000</v>
      </c>
      <c r="C80" s="1" t="s">
        <v>17</v>
      </c>
      <c r="D80" s="3">
        <f t="shared" si="2"/>
        <v>0.42857100000000004</v>
      </c>
      <c r="E80" t="s">
        <v>4</v>
      </c>
      <c r="F80">
        <v>11</v>
      </c>
      <c r="G80" t="s">
        <v>124</v>
      </c>
    </row>
    <row r="81" spans="1:7" ht="12.75">
      <c r="A81" t="s">
        <v>125</v>
      </c>
      <c r="B81" s="2">
        <v>1000</v>
      </c>
      <c r="C81" s="1" t="s">
        <v>17</v>
      </c>
      <c r="D81" s="3">
        <f t="shared" si="2"/>
        <v>0.142857</v>
      </c>
      <c r="E81" t="s">
        <v>4</v>
      </c>
      <c r="F81">
        <v>11</v>
      </c>
      <c r="G81" t="s">
        <v>124</v>
      </c>
    </row>
    <row r="82" spans="1:7" ht="12.75">
      <c r="A82" t="s">
        <v>126</v>
      </c>
      <c r="B82" s="2">
        <v>500</v>
      </c>
      <c r="C82" s="1" t="s">
        <v>17</v>
      </c>
      <c r="D82" s="3">
        <f t="shared" si="2"/>
        <v>0.0714285</v>
      </c>
      <c r="E82" t="s">
        <v>4</v>
      </c>
      <c r="F82">
        <v>11</v>
      </c>
      <c r="G82" t="s">
        <v>124</v>
      </c>
    </row>
    <row r="83" spans="1:7" ht="12.75">
      <c r="A83" t="s">
        <v>127</v>
      </c>
      <c r="B83" s="2">
        <v>7000</v>
      </c>
      <c r="C83" s="1" t="s">
        <v>17</v>
      </c>
      <c r="D83" s="3">
        <f t="shared" si="2"/>
        <v>0.9999990000000001</v>
      </c>
      <c r="E83" t="s">
        <v>24</v>
      </c>
      <c r="F83">
        <v>10</v>
      </c>
      <c r="G83" t="s">
        <v>128</v>
      </c>
    </row>
    <row r="84" spans="1:7" ht="12.75">
      <c r="A84" t="s">
        <v>129</v>
      </c>
      <c r="B84" s="2">
        <v>20000</v>
      </c>
      <c r="C84" s="1" t="s">
        <v>17</v>
      </c>
      <c r="D84" s="3">
        <f t="shared" si="2"/>
        <v>2.8571400000000002</v>
      </c>
      <c r="E84" t="s">
        <v>24</v>
      </c>
      <c r="F84">
        <v>11</v>
      </c>
      <c r="G84" t="s">
        <v>130</v>
      </c>
    </row>
    <row r="85" spans="1:7" ht="12.75">
      <c r="A85" t="s">
        <v>131</v>
      </c>
      <c r="B85" s="2">
        <v>60000</v>
      </c>
      <c r="C85" s="1" t="s">
        <v>17</v>
      </c>
      <c r="D85" s="3">
        <f t="shared" si="2"/>
        <v>8.57142</v>
      </c>
      <c r="E85" t="s">
        <v>26</v>
      </c>
      <c r="F85">
        <v>11</v>
      </c>
      <c r="G85" t="s">
        <v>132</v>
      </c>
    </row>
    <row r="86" spans="1:7" ht="12.75">
      <c r="A86" t="s">
        <v>131</v>
      </c>
      <c r="B86" s="2">
        <v>60000</v>
      </c>
      <c r="C86" s="1" t="s">
        <v>17</v>
      </c>
      <c r="D86" s="3">
        <f t="shared" si="2"/>
        <v>8.57142</v>
      </c>
      <c r="E86" t="s">
        <v>26</v>
      </c>
      <c r="F86">
        <v>12</v>
      </c>
      <c r="G86" t="s">
        <v>132</v>
      </c>
    </row>
    <row r="87" spans="1:7" ht="12.75">
      <c r="A87" t="s">
        <v>133</v>
      </c>
      <c r="B87" s="2">
        <v>1000</v>
      </c>
      <c r="C87" s="1" t="s">
        <v>17</v>
      </c>
      <c r="D87" s="3">
        <f t="shared" si="2"/>
        <v>0.142857</v>
      </c>
      <c r="E87" t="s">
        <v>4</v>
      </c>
      <c r="F87">
        <v>12</v>
      </c>
      <c r="G87" t="s">
        <v>132</v>
      </c>
    </row>
    <row r="88" spans="1:7" ht="12.75">
      <c r="A88" t="s">
        <v>53</v>
      </c>
      <c r="B88" s="2">
        <v>1000</v>
      </c>
      <c r="C88" s="1" t="s">
        <v>17</v>
      </c>
      <c r="D88" s="3">
        <f t="shared" si="2"/>
        <v>0.142857</v>
      </c>
      <c r="E88" t="s">
        <v>4</v>
      </c>
      <c r="F88">
        <v>12</v>
      </c>
      <c r="G88" t="s">
        <v>132</v>
      </c>
    </row>
    <row r="89" spans="1:7" ht="12.75">
      <c r="A89" t="s">
        <v>126</v>
      </c>
      <c r="B89" s="2">
        <v>1000</v>
      </c>
      <c r="C89" s="1" t="s">
        <v>17</v>
      </c>
      <c r="D89" s="3">
        <f t="shared" si="2"/>
        <v>0.142857</v>
      </c>
      <c r="E89" t="s">
        <v>4</v>
      </c>
      <c r="F89">
        <v>12</v>
      </c>
      <c r="G89" t="s">
        <v>132</v>
      </c>
    </row>
    <row r="90" spans="1:7" ht="12.75">
      <c r="A90" t="s">
        <v>134</v>
      </c>
      <c r="B90" s="2">
        <v>1000</v>
      </c>
      <c r="C90" s="1" t="s">
        <v>17</v>
      </c>
      <c r="D90" s="3">
        <f t="shared" si="2"/>
        <v>0.142857</v>
      </c>
      <c r="E90" t="s">
        <v>4</v>
      </c>
      <c r="F90">
        <v>12</v>
      </c>
      <c r="G90" t="s">
        <v>132</v>
      </c>
    </row>
    <row r="91" spans="1:7" ht="12.75">
      <c r="A91" t="s">
        <v>135</v>
      </c>
      <c r="B91" s="2">
        <v>5000</v>
      </c>
      <c r="C91" s="1" t="s">
        <v>17</v>
      </c>
      <c r="D91" s="3">
        <f t="shared" si="2"/>
        <v>0.7142850000000001</v>
      </c>
      <c r="E91" t="s">
        <v>4</v>
      </c>
      <c r="F91">
        <v>12</v>
      </c>
      <c r="G91" t="s">
        <v>132</v>
      </c>
    </row>
    <row r="92" spans="1:7" ht="12.75">
      <c r="A92" t="s">
        <v>136</v>
      </c>
      <c r="B92" s="2">
        <v>3000</v>
      </c>
      <c r="C92" s="1" t="s">
        <v>17</v>
      </c>
      <c r="D92" s="3">
        <f t="shared" si="2"/>
        <v>0.42857100000000004</v>
      </c>
      <c r="E92" t="s">
        <v>4</v>
      </c>
      <c r="F92">
        <v>12</v>
      </c>
      <c r="G92" t="s">
        <v>132</v>
      </c>
    </row>
    <row r="93" spans="1:7" ht="12.75">
      <c r="A93" t="s">
        <v>137</v>
      </c>
      <c r="B93" s="2">
        <v>5000</v>
      </c>
      <c r="C93" s="1" t="s">
        <v>17</v>
      </c>
      <c r="D93" s="3">
        <f t="shared" si="2"/>
        <v>0.7142850000000001</v>
      </c>
      <c r="E93" t="s">
        <v>4</v>
      </c>
      <c r="F93">
        <v>12</v>
      </c>
      <c r="G93" t="s">
        <v>132</v>
      </c>
    </row>
    <row r="94" spans="1:7" ht="12.75">
      <c r="A94" t="s">
        <v>133</v>
      </c>
      <c r="B94" s="2">
        <v>1000</v>
      </c>
      <c r="C94" s="1" t="s">
        <v>17</v>
      </c>
      <c r="D94" s="3">
        <f t="shared" si="2"/>
        <v>0.142857</v>
      </c>
      <c r="E94" t="s">
        <v>4</v>
      </c>
      <c r="F94">
        <v>13</v>
      </c>
      <c r="G94" t="s">
        <v>132</v>
      </c>
    </row>
    <row r="95" spans="1:7" ht="12.75">
      <c r="A95" t="s">
        <v>53</v>
      </c>
      <c r="B95" s="2">
        <v>1000</v>
      </c>
      <c r="C95" s="1" t="s">
        <v>17</v>
      </c>
      <c r="D95" s="3">
        <f t="shared" si="2"/>
        <v>0.142857</v>
      </c>
      <c r="E95" t="s">
        <v>4</v>
      </c>
      <c r="F95">
        <v>13</v>
      </c>
      <c r="G95" t="s">
        <v>132</v>
      </c>
    </row>
    <row r="96" spans="1:7" ht="12.75">
      <c r="A96" t="s">
        <v>126</v>
      </c>
      <c r="B96" s="2">
        <v>1000</v>
      </c>
      <c r="C96" s="1" t="s">
        <v>17</v>
      </c>
      <c r="D96" s="3">
        <f t="shared" si="2"/>
        <v>0.142857</v>
      </c>
      <c r="E96" t="s">
        <v>4</v>
      </c>
      <c r="F96">
        <v>13</v>
      </c>
      <c r="G96" t="s">
        <v>132</v>
      </c>
    </row>
    <row r="97" spans="1:7" ht="12.75">
      <c r="A97" t="s">
        <v>138</v>
      </c>
      <c r="B97" s="2">
        <v>5000</v>
      </c>
      <c r="C97" s="1" t="s">
        <v>17</v>
      </c>
      <c r="D97" s="3">
        <f aca="true" t="shared" si="3" ref="D97:D128">INDEX($I$1:$I$10,MATCH(C97,$H$1:$H$10,0))*B97</f>
        <v>0.7142850000000001</v>
      </c>
      <c r="E97" t="s">
        <v>4</v>
      </c>
      <c r="F97">
        <v>13</v>
      </c>
      <c r="G97" t="s">
        <v>132</v>
      </c>
    </row>
    <row r="98" spans="1:7" ht="12.75">
      <c r="A98" t="s">
        <v>139</v>
      </c>
      <c r="B98" s="2">
        <v>5000</v>
      </c>
      <c r="C98" s="1" t="s">
        <v>17</v>
      </c>
      <c r="D98" s="3">
        <f t="shared" si="3"/>
        <v>0.7142850000000001</v>
      </c>
      <c r="E98" t="s">
        <v>4</v>
      </c>
      <c r="F98">
        <v>13</v>
      </c>
      <c r="G98" t="s">
        <v>132</v>
      </c>
    </row>
    <row r="99" spans="1:7" ht="12.75">
      <c r="A99" t="s">
        <v>140</v>
      </c>
      <c r="B99" s="2">
        <v>3500</v>
      </c>
      <c r="C99" s="1" t="s">
        <v>17</v>
      </c>
      <c r="D99" s="3">
        <f t="shared" si="3"/>
        <v>0.49999950000000004</v>
      </c>
      <c r="E99" t="s">
        <v>4</v>
      </c>
      <c r="F99">
        <v>13</v>
      </c>
      <c r="G99" t="s">
        <v>132</v>
      </c>
    </row>
    <row r="100" spans="1:7" ht="12.75">
      <c r="A100" t="s">
        <v>126</v>
      </c>
      <c r="B100" s="2">
        <v>500</v>
      </c>
      <c r="C100" s="1" t="s">
        <v>17</v>
      </c>
      <c r="D100" s="3">
        <f t="shared" si="3"/>
        <v>0.0714285</v>
      </c>
      <c r="E100" t="s">
        <v>4</v>
      </c>
      <c r="F100">
        <v>13</v>
      </c>
      <c r="G100" t="s">
        <v>132</v>
      </c>
    </row>
    <row r="101" spans="1:7" ht="12.75">
      <c r="A101" t="s">
        <v>141</v>
      </c>
      <c r="B101" s="2">
        <v>50</v>
      </c>
      <c r="C101" s="1" t="s">
        <v>17</v>
      </c>
      <c r="D101" s="3">
        <f t="shared" si="3"/>
        <v>0.00714285</v>
      </c>
      <c r="E101" t="s">
        <v>4</v>
      </c>
      <c r="F101">
        <v>13</v>
      </c>
      <c r="G101" t="s">
        <v>132</v>
      </c>
    </row>
    <row r="102" spans="1:7" ht="12.75">
      <c r="A102" t="s">
        <v>142</v>
      </c>
      <c r="B102" s="2">
        <v>10000</v>
      </c>
      <c r="C102" s="1" t="s">
        <v>17</v>
      </c>
      <c r="D102" s="3">
        <f t="shared" si="3"/>
        <v>1.4285700000000001</v>
      </c>
      <c r="E102" t="s">
        <v>58</v>
      </c>
      <c r="F102">
        <v>13</v>
      </c>
      <c r="G102" t="s">
        <v>132</v>
      </c>
    </row>
    <row r="103" spans="1:7" ht="12.75">
      <c r="A103" t="s">
        <v>131</v>
      </c>
      <c r="B103" s="2">
        <v>60000</v>
      </c>
      <c r="C103" s="1" t="s">
        <v>17</v>
      </c>
      <c r="D103" s="3">
        <f t="shared" si="3"/>
        <v>8.57142</v>
      </c>
      <c r="E103" t="s">
        <v>26</v>
      </c>
      <c r="F103">
        <v>13</v>
      </c>
      <c r="G103" t="s">
        <v>132</v>
      </c>
    </row>
    <row r="104" spans="1:7" ht="12.75">
      <c r="A104" t="s">
        <v>143</v>
      </c>
      <c r="B104" s="2">
        <v>3000</v>
      </c>
      <c r="C104" s="1" t="s">
        <v>17</v>
      </c>
      <c r="D104" s="3">
        <f t="shared" si="3"/>
        <v>0.42857100000000004</v>
      </c>
      <c r="E104" t="s">
        <v>4</v>
      </c>
      <c r="F104">
        <v>14</v>
      </c>
      <c r="G104" t="s">
        <v>132</v>
      </c>
    </row>
    <row r="105" spans="1:7" ht="12.75">
      <c r="A105" t="s">
        <v>144</v>
      </c>
      <c r="B105" s="2">
        <v>5000</v>
      </c>
      <c r="C105" s="1" t="s">
        <v>17</v>
      </c>
      <c r="D105" s="3">
        <f t="shared" si="3"/>
        <v>0.7142850000000001</v>
      </c>
      <c r="E105" t="s">
        <v>4</v>
      </c>
      <c r="F105">
        <v>14</v>
      </c>
      <c r="G105" t="s">
        <v>132</v>
      </c>
    </row>
    <row r="106" spans="1:7" ht="12.75">
      <c r="A106" t="s">
        <v>145</v>
      </c>
      <c r="B106" s="2">
        <v>10000</v>
      </c>
      <c r="C106" s="1" t="s">
        <v>17</v>
      </c>
      <c r="D106" s="3">
        <f t="shared" si="3"/>
        <v>1.4285700000000001</v>
      </c>
      <c r="E106" t="s">
        <v>4</v>
      </c>
      <c r="F106">
        <v>14</v>
      </c>
      <c r="G106" t="s">
        <v>132</v>
      </c>
    </row>
    <row r="107" spans="1:7" ht="12.75">
      <c r="A107" t="s">
        <v>146</v>
      </c>
      <c r="B107" s="2">
        <v>10000</v>
      </c>
      <c r="C107" s="1" t="s">
        <v>17</v>
      </c>
      <c r="D107" s="3">
        <f t="shared" si="3"/>
        <v>1.4285700000000001</v>
      </c>
      <c r="E107" t="s">
        <v>4</v>
      </c>
      <c r="F107">
        <v>14</v>
      </c>
      <c r="G107" t="s">
        <v>132</v>
      </c>
    </row>
    <row r="108" spans="1:7" ht="12.75">
      <c r="A108" t="s">
        <v>147</v>
      </c>
      <c r="B108" s="2">
        <v>8000</v>
      </c>
      <c r="C108" s="1" t="s">
        <v>17</v>
      </c>
      <c r="D108" s="3">
        <f t="shared" si="3"/>
        <v>1.142856</v>
      </c>
      <c r="E108" t="s">
        <v>4</v>
      </c>
      <c r="F108">
        <v>14</v>
      </c>
      <c r="G108" t="s">
        <v>132</v>
      </c>
    </row>
    <row r="109" spans="1:7" ht="12.75">
      <c r="A109" t="s">
        <v>131</v>
      </c>
      <c r="B109" s="2">
        <v>60000</v>
      </c>
      <c r="C109" s="1" t="s">
        <v>17</v>
      </c>
      <c r="D109" s="3">
        <f t="shared" si="3"/>
        <v>8.57142</v>
      </c>
      <c r="E109" t="s">
        <v>26</v>
      </c>
      <c r="F109">
        <v>14</v>
      </c>
      <c r="G109" t="s">
        <v>132</v>
      </c>
    </row>
    <row r="110" spans="1:7" ht="12.75">
      <c r="A110" t="s">
        <v>148</v>
      </c>
      <c r="B110" s="2">
        <v>10000</v>
      </c>
      <c r="C110" s="1" t="s">
        <v>17</v>
      </c>
      <c r="D110" s="3">
        <f t="shared" si="3"/>
        <v>1.4285700000000001</v>
      </c>
      <c r="E110" t="s">
        <v>58</v>
      </c>
      <c r="F110">
        <v>14</v>
      </c>
      <c r="G110" t="s">
        <v>132</v>
      </c>
    </row>
    <row r="111" spans="1:7" ht="12.75">
      <c r="A111" t="s">
        <v>143</v>
      </c>
      <c r="B111" s="2">
        <v>4000</v>
      </c>
      <c r="C111" s="1" t="s">
        <v>17</v>
      </c>
      <c r="D111" s="3">
        <f t="shared" si="3"/>
        <v>0.571428</v>
      </c>
      <c r="E111" t="s">
        <v>4</v>
      </c>
      <c r="F111">
        <v>15</v>
      </c>
      <c r="G111" t="s">
        <v>132</v>
      </c>
    </row>
    <row r="112" spans="1:7" ht="12.75">
      <c r="A112" t="s">
        <v>133</v>
      </c>
      <c r="B112" s="2">
        <v>1000</v>
      </c>
      <c r="C112" s="1" t="s">
        <v>17</v>
      </c>
      <c r="D112" s="3">
        <f t="shared" si="3"/>
        <v>0.142857</v>
      </c>
      <c r="E112" t="s">
        <v>4</v>
      </c>
      <c r="F112">
        <v>15</v>
      </c>
      <c r="G112" t="s">
        <v>132</v>
      </c>
    </row>
    <row r="113" spans="1:7" ht="12.75">
      <c r="A113" t="s">
        <v>149</v>
      </c>
      <c r="B113" s="2">
        <v>5000</v>
      </c>
      <c r="C113" s="1" t="s">
        <v>17</v>
      </c>
      <c r="D113" s="3">
        <f t="shared" si="3"/>
        <v>0.7142850000000001</v>
      </c>
      <c r="E113" t="s">
        <v>4</v>
      </c>
      <c r="F113">
        <v>15</v>
      </c>
      <c r="G113" t="s">
        <v>132</v>
      </c>
    </row>
    <row r="114" spans="1:7" ht="12.75">
      <c r="A114" t="s">
        <v>53</v>
      </c>
      <c r="B114" s="2">
        <v>1000</v>
      </c>
      <c r="C114" s="1" t="s">
        <v>17</v>
      </c>
      <c r="D114" s="3">
        <f t="shared" si="3"/>
        <v>0.142857</v>
      </c>
      <c r="E114" t="s">
        <v>4</v>
      </c>
      <c r="F114">
        <v>15</v>
      </c>
      <c r="G114" t="s">
        <v>132</v>
      </c>
    </row>
    <row r="115" spans="1:7" ht="12.75">
      <c r="A115" t="s">
        <v>150</v>
      </c>
      <c r="B115" s="2">
        <v>8500</v>
      </c>
      <c r="C115" s="1" t="s">
        <v>17</v>
      </c>
      <c r="D115" s="3">
        <f t="shared" si="3"/>
        <v>1.2142845</v>
      </c>
      <c r="E115" t="s">
        <v>4</v>
      </c>
      <c r="F115">
        <v>15</v>
      </c>
      <c r="G115" t="s">
        <v>132</v>
      </c>
    </row>
    <row r="116" spans="1:7" ht="12.75">
      <c r="A116" t="s">
        <v>151</v>
      </c>
      <c r="B116" s="2">
        <v>50000</v>
      </c>
      <c r="C116" s="1" t="s">
        <v>17</v>
      </c>
      <c r="D116" s="3">
        <f t="shared" si="3"/>
        <v>7.14285</v>
      </c>
      <c r="E116" t="s">
        <v>26</v>
      </c>
      <c r="F116">
        <v>15</v>
      </c>
      <c r="G116" t="s">
        <v>132</v>
      </c>
    </row>
    <row r="117" spans="1:7" ht="12.75">
      <c r="A117" t="s">
        <v>152</v>
      </c>
      <c r="B117" s="2">
        <v>22000</v>
      </c>
      <c r="C117" s="1" t="s">
        <v>17</v>
      </c>
      <c r="D117" s="3">
        <f t="shared" si="3"/>
        <v>3.1428540000000003</v>
      </c>
      <c r="E117" t="s">
        <v>24</v>
      </c>
      <c r="F117">
        <v>16</v>
      </c>
      <c r="G117" t="s">
        <v>132</v>
      </c>
    </row>
    <row r="118" spans="1:7" ht="12.75">
      <c r="A118" t="s">
        <v>154</v>
      </c>
      <c r="B118" s="2">
        <v>63000</v>
      </c>
      <c r="C118" s="1" t="s">
        <v>17</v>
      </c>
      <c r="D118" s="3">
        <f t="shared" si="3"/>
        <v>8.999991</v>
      </c>
      <c r="E118" t="s">
        <v>24</v>
      </c>
      <c r="F118">
        <v>16</v>
      </c>
      <c r="G118" t="s">
        <v>153</v>
      </c>
    </row>
    <row r="119" spans="1:7" ht="12.75">
      <c r="A119" t="s">
        <v>155</v>
      </c>
      <c r="B119" s="2">
        <v>5000</v>
      </c>
      <c r="C119" s="1" t="s">
        <v>17</v>
      </c>
      <c r="D119" s="3">
        <f t="shared" si="3"/>
        <v>0.7142850000000001</v>
      </c>
      <c r="E119" t="s">
        <v>4</v>
      </c>
      <c r="F119">
        <v>16</v>
      </c>
      <c r="G119" t="s">
        <v>153</v>
      </c>
    </row>
    <row r="120" spans="1:7" ht="12.75">
      <c r="A120" t="s">
        <v>133</v>
      </c>
      <c r="B120" s="2">
        <v>2000</v>
      </c>
      <c r="C120" s="1" t="s">
        <v>17</v>
      </c>
      <c r="D120" s="3">
        <f t="shared" si="3"/>
        <v>0.285714</v>
      </c>
      <c r="E120" t="s">
        <v>4</v>
      </c>
      <c r="F120">
        <v>16</v>
      </c>
      <c r="G120" t="s">
        <v>153</v>
      </c>
    </row>
    <row r="121" spans="1:7" ht="12.75">
      <c r="A121" t="s">
        <v>156</v>
      </c>
      <c r="B121" s="2">
        <v>2000</v>
      </c>
      <c r="C121" s="1" t="s">
        <v>17</v>
      </c>
      <c r="D121" s="3">
        <f t="shared" si="3"/>
        <v>0.285714</v>
      </c>
      <c r="E121" t="s">
        <v>4</v>
      </c>
      <c r="F121">
        <v>16</v>
      </c>
      <c r="G121" t="s">
        <v>153</v>
      </c>
    </row>
    <row r="122" spans="1:7" ht="12.75">
      <c r="A122" t="s">
        <v>96</v>
      </c>
      <c r="B122" s="2">
        <v>33000</v>
      </c>
      <c r="C122" s="1" t="s">
        <v>17</v>
      </c>
      <c r="D122" s="3">
        <f t="shared" si="3"/>
        <v>4.714281</v>
      </c>
      <c r="E122" t="s">
        <v>58</v>
      </c>
      <c r="F122">
        <v>17</v>
      </c>
      <c r="G122" t="s">
        <v>157</v>
      </c>
    </row>
    <row r="123" spans="1:7" ht="12.75">
      <c r="A123" t="s">
        <v>158</v>
      </c>
      <c r="B123" s="2">
        <v>450000</v>
      </c>
      <c r="C123" s="1" t="s">
        <v>17</v>
      </c>
      <c r="D123" s="3">
        <f t="shared" si="3"/>
        <v>64.28565</v>
      </c>
      <c r="E123" t="s">
        <v>24</v>
      </c>
      <c r="F123">
        <v>17</v>
      </c>
      <c r="G123" t="s">
        <v>157</v>
      </c>
    </row>
    <row r="124" spans="1:7" ht="12.75">
      <c r="A124" t="s">
        <v>159</v>
      </c>
      <c r="B124" s="2">
        <v>20000</v>
      </c>
      <c r="C124" s="1" t="s">
        <v>17</v>
      </c>
      <c r="D124" s="3">
        <f t="shared" si="3"/>
        <v>2.8571400000000002</v>
      </c>
      <c r="E124" t="s">
        <v>25</v>
      </c>
      <c r="F124">
        <v>17</v>
      </c>
      <c r="G124" t="s">
        <v>157</v>
      </c>
    </row>
    <row r="125" spans="1:7" ht="12.75">
      <c r="A125" t="s">
        <v>160</v>
      </c>
      <c r="B125" s="2">
        <v>15000</v>
      </c>
      <c r="C125" s="1" t="s">
        <v>17</v>
      </c>
      <c r="D125" s="3">
        <f t="shared" si="3"/>
        <v>2.142855</v>
      </c>
      <c r="E125" t="s">
        <v>58</v>
      </c>
      <c r="F125">
        <v>17</v>
      </c>
      <c r="G125" t="s">
        <v>157</v>
      </c>
    </row>
    <row r="126" spans="1:7" ht="12.75">
      <c r="A126" t="s">
        <v>161</v>
      </c>
      <c r="B126" s="2">
        <v>20000</v>
      </c>
      <c r="C126" s="1" t="s">
        <v>17</v>
      </c>
      <c r="D126" s="3">
        <f t="shared" si="3"/>
        <v>2.8571400000000002</v>
      </c>
      <c r="E126" t="s">
        <v>4</v>
      </c>
      <c r="F126">
        <v>17</v>
      </c>
      <c r="G126" t="s">
        <v>157</v>
      </c>
    </row>
    <row r="127" spans="1:7" ht="12.75">
      <c r="A127" t="s">
        <v>162</v>
      </c>
      <c r="B127" s="2">
        <v>4000</v>
      </c>
      <c r="C127" s="1" t="s">
        <v>17</v>
      </c>
      <c r="D127" s="3">
        <f t="shared" si="3"/>
        <v>0.571428</v>
      </c>
      <c r="E127" t="s">
        <v>4</v>
      </c>
      <c r="F127">
        <v>17</v>
      </c>
      <c r="G127" t="s">
        <v>157</v>
      </c>
    </row>
    <row r="128" spans="1:7" ht="12.75">
      <c r="A128" t="s">
        <v>59</v>
      </c>
      <c r="B128" s="2">
        <v>3000</v>
      </c>
      <c r="C128" s="1" t="s">
        <v>17</v>
      </c>
      <c r="D128" s="3">
        <f t="shared" si="3"/>
        <v>0.42857100000000004</v>
      </c>
      <c r="E128" t="s">
        <v>4</v>
      </c>
      <c r="F128">
        <v>17</v>
      </c>
      <c r="G128" t="s">
        <v>157</v>
      </c>
    </row>
    <row r="129" spans="1:7" ht="12.75">
      <c r="A129" t="s">
        <v>163</v>
      </c>
      <c r="B129" s="2">
        <v>3000</v>
      </c>
      <c r="C129" s="1" t="s">
        <v>17</v>
      </c>
      <c r="D129" s="3">
        <f aca="true" t="shared" si="4" ref="D129:D160">INDEX($I$1:$I$10,MATCH(C129,$H$1:$H$10,0))*B129</f>
        <v>0.42857100000000004</v>
      </c>
      <c r="E129" t="s">
        <v>62</v>
      </c>
      <c r="F129">
        <v>17</v>
      </c>
      <c r="G129" t="s">
        <v>157</v>
      </c>
    </row>
    <row r="130" spans="1:7" ht="12.75">
      <c r="A130" t="s">
        <v>164</v>
      </c>
      <c r="B130" s="2">
        <v>3000</v>
      </c>
      <c r="C130" s="1" t="s">
        <v>17</v>
      </c>
      <c r="D130" s="3">
        <f t="shared" si="4"/>
        <v>0.42857100000000004</v>
      </c>
      <c r="E130" t="s">
        <v>24</v>
      </c>
      <c r="F130">
        <v>17</v>
      </c>
      <c r="G130" t="s">
        <v>157</v>
      </c>
    </row>
    <row r="131" spans="1:7" ht="12.75">
      <c r="A131" t="s">
        <v>165</v>
      </c>
      <c r="B131" s="2">
        <v>5000</v>
      </c>
      <c r="C131" s="1" t="s">
        <v>17</v>
      </c>
      <c r="D131" s="3">
        <f t="shared" si="4"/>
        <v>0.7142850000000001</v>
      </c>
      <c r="F131">
        <v>18</v>
      </c>
      <c r="G131" t="s">
        <v>166</v>
      </c>
    </row>
    <row r="132" spans="1:7" ht="12.75">
      <c r="A132" t="s">
        <v>167</v>
      </c>
      <c r="B132" s="2">
        <v>3000</v>
      </c>
      <c r="C132" s="1" t="s">
        <v>17</v>
      </c>
      <c r="D132" s="3">
        <f t="shared" si="4"/>
        <v>0.42857100000000004</v>
      </c>
      <c r="E132" t="s">
        <v>4</v>
      </c>
      <c r="F132">
        <v>18</v>
      </c>
      <c r="G132" t="s">
        <v>166</v>
      </c>
    </row>
    <row r="133" spans="1:7" ht="12.75">
      <c r="A133" t="s">
        <v>168</v>
      </c>
      <c r="B133" s="2">
        <v>4000</v>
      </c>
      <c r="C133" s="1" t="s">
        <v>17</v>
      </c>
      <c r="D133" s="3">
        <f t="shared" si="4"/>
        <v>0.571428</v>
      </c>
      <c r="E133" t="s">
        <v>4</v>
      </c>
      <c r="F133">
        <v>19</v>
      </c>
      <c r="G133" t="s">
        <v>169</v>
      </c>
    </row>
    <row r="134" spans="1:7" ht="12.75">
      <c r="A134" t="s">
        <v>49</v>
      </c>
      <c r="B134" s="2">
        <v>1000</v>
      </c>
      <c r="C134" s="1" t="s">
        <v>17</v>
      </c>
      <c r="D134" s="3">
        <f t="shared" si="4"/>
        <v>0.142857</v>
      </c>
      <c r="E134" t="s">
        <v>4</v>
      </c>
      <c r="F134">
        <v>19</v>
      </c>
      <c r="G134" t="s">
        <v>169</v>
      </c>
    </row>
    <row r="135" spans="1:7" ht="12.75">
      <c r="A135" t="s">
        <v>40</v>
      </c>
      <c r="B135" s="2">
        <v>2000</v>
      </c>
      <c r="C135" s="1" t="s">
        <v>17</v>
      </c>
      <c r="D135" s="3">
        <f t="shared" si="4"/>
        <v>0.285714</v>
      </c>
      <c r="E135" t="s">
        <v>4</v>
      </c>
      <c r="F135">
        <v>19</v>
      </c>
      <c r="G135" t="s">
        <v>169</v>
      </c>
    </row>
    <row r="136" spans="1:7" ht="12.75">
      <c r="A136" t="s">
        <v>170</v>
      </c>
      <c r="B136" s="2">
        <v>5000</v>
      </c>
      <c r="C136" s="1" t="s">
        <v>17</v>
      </c>
      <c r="D136" s="3">
        <f t="shared" si="4"/>
        <v>0.7142850000000001</v>
      </c>
      <c r="E136" t="s">
        <v>4</v>
      </c>
      <c r="F136">
        <v>19</v>
      </c>
      <c r="G136" t="s">
        <v>169</v>
      </c>
    </row>
    <row r="137" spans="1:7" ht="12.75">
      <c r="A137" t="s">
        <v>48</v>
      </c>
      <c r="B137" s="2">
        <v>6000</v>
      </c>
      <c r="C137" s="1" t="s">
        <v>17</v>
      </c>
      <c r="D137" s="3">
        <f t="shared" si="4"/>
        <v>0.8571420000000001</v>
      </c>
      <c r="E137" t="s">
        <v>4</v>
      </c>
      <c r="F137">
        <v>19</v>
      </c>
      <c r="G137" t="s">
        <v>172</v>
      </c>
    </row>
    <row r="138" spans="1:7" ht="12.75">
      <c r="A138" t="s">
        <v>171</v>
      </c>
      <c r="B138" s="2">
        <v>2000</v>
      </c>
      <c r="C138" s="1" t="s">
        <v>17</v>
      </c>
      <c r="D138" s="3">
        <f t="shared" si="4"/>
        <v>0.285714</v>
      </c>
      <c r="E138" t="s">
        <v>4</v>
      </c>
      <c r="F138">
        <v>19</v>
      </c>
      <c r="G138" t="s">
        <v>172</v>
      </c>
    </row>
    <row r="139" spans="1:7" ht="12.75">
      <c r="A139" t="s">
        <v>173</v>
      </c>
      <c r="B139" s="2">
        <v>1000</v>
      </c>
      <c r="C139" s="1" t="s">
        <v>17</v>
      </c>
      <c r="D139" s="3">
        <f t="shared" si="4"/>
        <v>0.142857</v>
      </c>
      <c r="E139" t="s">
        <v>62</v>
      </c>
      <c r="F139">
        <v>19</v>
      </c>
      <c r="G139" t="s">
        <v>172</v>
      </c>
    </row>
    <row r="140" spans="1:7" ht="12.75">
      <c r="A140" t="s">
        <v>174</v>
      </c>
      <c r="B140" s="2">
        <v>100</v>
      </c>
      <c r="C140" s="1" t="s">
        <v>18</v>
      </c>
      <c r="D140" s="3">
        <f t="shared" si="4"/>
        <v>0.20679999999999998</v>
      </c>
      <c r="E140" t="s">
        <v>4</v>
      </c>
      <c r="F140">
        <v>20</v>
      </c>
      <c r="G140" t="s">
        <v>172</v>
      </c>
    </row>
    <row r="141" spans="1:7" ht="12.75">
      <c r="A141" t="s">
        <v>175</v>
      </c>
      <c r="B141" s="2">
        <v>500</v>
      </c>
      <c r="C141" s="1" t="s">
        <v>18</v>
      </c>
      <c r="D141" s="3">
        <f t="shared" si="4"/>
        <v>1.034</v>
      </c>
      <c r="E141" t="s">
        <v>4</v>
      </c>
      <c r="F141">
        <v>20</v>
      </c>
      <c r="G141" t="s">
        <v>172</v>
      </c>
    </row>
    <row r="142" spans="1:7" ht="12.75">
      <c r="A142" t="s">
        <v>176</v>
      </c>
      <c r="B142" s="2">
        <v>1000</v>
      </c>
      <c r="C142" s="1" t="s">
        <v>19</v>
      </c>
      <c r="D142" s="3">
        <f t="shared" si="4"/>
        <v>26.315789</v>
      </c>
      <c r="E142" t="s">
        <v>7</v>
      </c>
      <c r="F142">
        <v>20</v>
      </c>
      <c r="G142" t="s">
        <v>177</v>
      </c>
    </row>
    <row r="143" spans="1:7" ht="12.75">
      <c r="A143" t="s">
        <v>178</v>
      </c>
      <c r="B143" s="2">
        <v>2.5</v>
      </c>
      <c r="C143" s="1" t="s">
        <v>19</v>
      </c>
      <c r="D143" s="3">
        <f t="shared" si="4"/>
        <v>0.0657894725</v>
      </c>
      <c r="E143" t="s">
        <v>62</v>
      </c>
      <c r="F143">
        <v>20</v>
      </c>
      <c r="G143" t="s">
        <v>177</v>
      </c>
    </row>
    <row r="144" spans="1:7" ht="12.75">
      <c r="A144" t="s">
        <v>179</v>
      </c>
      <c r="B144" s="2">
        <v>5</v>
      </c>
      <c r="C144" s="1" t="s">
        <v>19</v>
      </c>
      <c r="D144" s="3">
        <f t="shared" si="4"/>
        <v>0.131578945</v>
      </c>
      <c r="E144" t="s">
        <v>4</v>
      </c>
      <c r="F144">
        <v>20</v>
      </c>
      <c r="G144" t="s">
        <v>180</v>
      </c>
    </row>
    <row r="145" spans="1:7" ht="12.75">
      <c r="A145" t="s">
        <v>181</v>
      </c>
      <c r="B145" s="2">
        <v>5</v>
      </c>
      <c r="C145" s="1" t="s">
        <v>19</v>
      </c>
      <c r="D145" s="3">
        <f t="shared" si="4"/>
        <v>0.131578945</v>
      </c>
      <c r="E145" t="s">
        <v>4</v>
      </c>
      <c r="F145">
        <v>20</v>
      </c>
      <c r="G145" t="s">
        <v>180</v>
      </c>
    </row>
    <row r="146" spans="1:7" ht="12.75">
      <c r="A146" t="s">
        <v>182</v>
      </c>
      <c r="B146" s="2">
        <v>25</v>
      </c>
      <c r="C146" s="1" t="s">
        <v>19</v>
      </c>
      <c r="D146" s="3">
        <f t="shared" si="4"/>
        <v>0.657894725</v>
      </c>
      <c r="E146" t="s">
        <v>24</v>
      </c>
      <c r="F146">
        <v>20</v>
      </c>
      <c r="G146" t="s">
        <v>180</v>
      </c>
    </row>
    <row r="147" spans="1:7" ht="12.75">
      <c r="A147" t="s">
        <v>183</v>
      </c>
      <c r="B147" s="2">
        <v>25</v>
      </c>
      <c r="C147" s="1" t="s">
        <v>19</v>
      </c>
      <c r="D147" s="3">
        <f t="shared" si="4"/>
        <v>0.657894725</v>
      </c>
      <c r="E147" t="s">
        <v>4</v>
      </c>
      <c r="F147">
        <v>20</v>
      </c>
      <c r="G147" t="s">
        <v>60</v>
      </c>
    </row>
    <row r="148" spans="1:7" ht="12.75">
      <c r="A148" t="s">
        <v>184</v>
      </c>
      <c r="B148" s="2">
        <v>25</v>
      </c>
      <c r="C148" s="1" t="s">
        <v>19</v>
      </c>
      <c r="D148" s="3">
        <f t="shared" si="4"/>
        <v>0.657894725</v>
      </c>
      <c r="E148" t="s">
        <v>4</v>
      </c>
      <c r="F148">
        <v>20</v>
      </c>
      <c r="G148" t="s">
        <v>180</v>
      </c>
    </row>
    <row r="149" spans="1:7" ht="12.75">
      <c r="A149" t="s">
        <v>149</v>
      </c>
      <c r="B149" s="2">
        <v>25</v>
      </c>
      <c r="C149" s="1" t="s">
        <v>19</v>
      </c>
      <c r="D149" s="3">
        <f t="shared" si="4"/>
        <v>0.657894725</v>
      </c>
      <c r="E149" t="s">
        <v>4</v>
      </c>
      <c r="F149">
        <v>21</v>
      </c>
      <c r="G149" t="s">
        <v>185</v>
      </c>
    </row>
    <row r="150" spans="1:7" ht="12.75">
      <c r="A150" t="s">
        <v>186</v>
      </c>
      <c r="B150" s="2">
        <v>50</v>
      </c>
      <c r="C150" s="1" t="s">
        <v>19</v>
      </c>
      <c r="D150" s="3">
        <f t="shared" si="4"/>
        <v>1.31578945</v>
      </c>
      <c r="E150" t="s">
        <v>4</v>
      </c>
      <c r="F150">
        <v>21</v>
      </c>
      <c r="G150" t="s">
        <v>185</v>
      </c>
    </row>
    <row r="151" spans="1:7" ht="12.75">
      <c r="A151" t="s">
        <v>126</v>
      </c>
      <c r="B151" s="2">
        <v>25</v>
      </c>
      <c r="C151" s="1" t="s">
        <v>19</v>
      </c>
      <c r="D151" s="3">
        <f t="shared" si="4"/>
        <v>0.657894725</v>
      </c>
      <c r="E151" t="s">
        <v>4</v>
      </c>
      <c r="F151">
        <v>21</v>
      </c>
      <c r="G151" t="s">
        <v>185</v>
      </c>
    </row>
    <row r="152" spans="1:7" ht="12.75">
      <c r="A152" t="s">
        <v>42</v>
      </c>
      <c r="B152" s="2">
        <v>30</v>
      </c>
      <c r="C152" s="1" t="s">
        <v>19</v>
      </c>
      <c r="D152" s="3">
        <f t="shared" si="4"/>
        <v>0.78947367</v>
      </c>
      <c r="E152" t="s">
        <v>25</v>
      </c>
      <c r="F152">
        <v>21</v>
      </c>
      <c r="G152" t="s">
        <v>185</v>
      </c>
    </row>
    <row r="153" spans="1:7" ht="12.75">
      <c r="A153" t="s">
        <v>187</v>
      </c>
      <c r="B153" s="2">
        <v>40</v>
      </c>
      <c r="C153" s="1" t="s">
        <v>12</v>
      </c>
      <c r="D153" s="3">
        <f t="shared" si="4"/>
        <v>40</v>
      </c>
      <c r="E153" t="s">
        <v>7</v>
      </c>
      <c r="F153">
        <v>21</v>
      </c>
      <c r="G153" t="s">
        <v>188</v>
      </c>
    </row>
    <row r="154" spans="1:7" ht="12.75">
      <c r="A154" t="s">
        <v>189</v>
      </c>
      <c r="B154" s="2">
        <v>300</v>
      </c>
      <c r="C154" s="1" t="s">
        <v>14</v>
      </c>
      <c r="D154" s="3">
        <f t="shared" si="4"/>
        <v>3.75</v>
      </c>
      <c r="E154" t="s">
        <v>24</v>
      </c>
      <c r="F154">
        <v>21</v>
      </c>
      <c r="G154" t="s">
        <v>188</v>
      </c>
    </row>
    <row r="155" spans="1:7" ht="12.75">
      <c r="A155" t="s">
        <v>131</v>
      </c>
      <c r="B155" s="2">
        <v>2200</v>
      </c>
      <c r="C155" s="1" t="s">
        <v>14</v>
      </c>
      <c r="D155" s="3">
        <f t="shared" si="4"/>
        <v>27.5</v>
      </c>
      <c r="E155" t="s">
        <v>26</v>
      </c>
      <c r="F155">
        <v>21</v>
      </c>
      <c r="G155" t="s">
        <v>188</v>
      </c>
    </row>
    <row r="156" spans="1:7" ht="12.75">
      <c r="A156" t="s">
        <v>190</v>
      </c>
      <c r="B156" s="2">
        <v>80</v>
      </c>
      <c r="C156" s="1" t="s">
        <v>14</v>
      </c>
      <c r="D156" s="3">
        <f t="shared" si="4"/>
        <v>1</v>
      </c>
      <c r="E156" t="s">
        <v>24</v>
      </c>
      <c r="F156">
        <v>22</v>
      </c>
      <c r="G156" t="s">
        <v>188</v>
      </c>
    </row>
    <row r="157" spans="1:7" ht="12.75">
      <c r="A157" t="s">
        <v>191</v>
      </c>
      <c r="B157" s="2">
        <v>100</v>
      </c>
      <c r="C157" s="1" t="s">
        <v>14</v>
      </c>
      <c r="D157" s="3">
        <v>1</v>
      </c>
      <c r="E157" t="s">
        <v>24</v>
      </c>
      <c r="F157">
        <v>22</v>
      </c>
      <c r="G157" t="s">
        <v>192</v>
      </c>
    </row>
    <row r="158" spans="1:7" ht="12.75">
      <c r="A158" t="s">
        <v>193</v>
      </c>
      <c r="B158" s="2">
        <v>150</v>
      </c>
      <c r="C158" s="1" t="s">
        <v>14</v>
      </c>
      <c r="D158" s="3">
        <f aca="true" t="shared" si="5" ref="D158:D200">INDEX($I$1:$I$10,MATCH(C158,$H$1:$H$10,0))*B158</f>
        <v>1.875</v>
      </c>
      <c r="E158" t="s">
        <v>4</v>
      </c>
      <c r="F158">
        <v>22</v>
      </c>
      <c r="G158" t="s">
        <v>188</v>
      </c>
    </row>
    <row r="159" spans="1:7" ht="12.75">
      <c r="A159" t="s">
        <v>194</v>
      </c>
      <c r="B159" s="2">
        <v>250</v>
      </c>
      <c r="C159" s="1" t="s">
        <v>14</v>
      </c>
      <c r="D159" s="3">
        <f t="shared" si="5"/>
        <v>3.125</v>
      </c>
      <c r="E159" t="s">
        <v>24</v>
      </c>
      <c r="F159">
        <v>22</v>
      </c>
      <c r="G159" t="s">
        <v>188</v>
      </c>
    </row>
    <row r="160" spans="1:7" ht="12.75">
      <c r="A160" t="s">
        <v>195</v>
      </c>
      <c r="B160" s="2">
        <v>150</v>
      </c>
      <c r="C160" s="1" t="s">
        <v>14</v>
      </c>
      <c r="D160" s="3">
        <f t="shared" si="5"/>
        <v>1.875</v>
      </c>
      <c r="E160" t="s">
        <v>25</v>
      </c>
      <c r="F160">
        <v>22</v>
      </c>
      <c r="G160" t="s">
        <v>188</v>
      </c>
    </row>
    <row r="161" spans="1:7" ht="12.75">
      <c r="A161" t="s">
        <v>196</v>
      </c>
      <c r="B161" s="2">
        <v>50</v>
      </c>
      <c r="C161" s="1" t="s">
        <v>14</v>
      </c>
      <c r="D161" s="3">
        <f t="shared" si="5"/>
        <v>0.625</v>
      </c>
      <c r="E161" t="s">
        <v>4</v>
      </c>
      <c r="F161">
        <v>22</v>
      </c>
      <c r="G161" t="s">
        <v>197</v>
      </c>
    </row>
    <row r="162" spans="1:7" ht="12.75">
      <c r="A162" t="s">
        <v>198</v>
      </c>
      <c r="B162" s="2">
        <v>10</v>
      </c>
      <c r="C162" s="1" t="s">
        <v>14</v>
      </c>
      <c r="D162" s="3">
        <f t="shared" si="5"/>
        <v>0.125</v>
      </c>
      <c r="E162" t="s">
        <v>4</v>
      </c>
      <c r="F162">
        <v>22</v>
      </c>
      <c r="G162" t="s">
        <v>197</v>
      </c>
    </row>
    <row r="163" spans="1:7" ht="12.75">
      <c r="A163" t="s">
        <v>199</v>
      </c>
      <c r="B163" s="2">
        <v>30</v>
      </c>
      <c r="C163" s="1" t="s">
        <v>14</v>
      </c>
      <c r="D163" s="3">
        <f t="shared" si="5"/>
        <v>0.375</v>
      </c>
      <c r="E163" t="s">
        <v>4</v>
      </c>
      <c r="F163">
        <v>22</v>
      </c>
      <c r="G163" t="s">
        <v>200</v>
      </c>
    </row>
    <row r="164" spans="1:7" ht="12.75">
      <c r="A164" t="s">
        <v>61</v>
      </c>
      <c r="B164" s="2">
        <v>80</v>
      </c>
      <c r="C164" s="1" t="s">
        <v>14</v>
      </c>
      <c r="D164" s="3">
        <f t="shared" si="5"/>
        <v>1</v>
      </c>
      <c r="E164" t="s">
        <v>62</v>
      </c>
      <c r="F164">
        <v>22</v>
      </c>
      <c r="G164" t="s">
        <v>201</v>
      </c>
    </row>
    <row r="165" spans="1:7" ht="12.75">
      <c r="A165" t="s">
        <v>202</v>
      </c>
      <c r="B165" s="2">
        <v>20</v>
      </c>
      <c r="C165" s="1" t="s">
        <v>14</v>
      </c>
      <c r="D165" s="3">
        <f t="shared" si="5"/>
        <v>0.25</v>
      </c>
      <c r="E165" t="s">
        <v>4</v>
      </c>
      <c r="F165">
        <v>22</v>
      </c>
      <c r="G165" t="s">
        <v>201</v>
      </c>
    </row>
    <row r="166" spans="1:7" ht="12.75">
      <c r="A166" t="s">
        <v>203</v>
      </c>
      <c r="B166" s="2">
        <v>60</v>
      </c>
      <c r="C166" s="1" t="s">
        <v>14</v>
      </c>
      <c r="D166" s="3">
        <f t="shared" si="5"/>
        <v>0.75</v>
      </c>
      <c r="E166" t="s">
        <v>4</v>
      </c>
      <c r="F166">
        <v>22</v>
      </c>
      <c r="G166" t="s">
        <v>201</v>
      </c>
    </row>
    <row r="167" spans="1:7" ht="12.75">
      <c r="A167" t="s">
        <v>204</v>
      </c>
      <c r="B167" s="2">
        <v>2000</v>
      </c>
      <c r="C167" s="1" t="s">
        <v>14</v>
      </c>
      <c r="D167" s="3">
        <f t="shared" si="5"/>
        <v>25</v>
      </c>
      <c r="E167" t="s">
        <v>26</v>
      </c>
      <c r="F167">
        <v>22</v>
      </c>
      <c r="G167" t="s">
        <v>201</v>
      </c>
    </row>
    <row r="168" spans="1:7" ht="12.75">
      <c r="A168" t="s">
        <v>205</v>
      </c>
      <c r="B168" s="2">
        <v>250</v>
      </c>
      <c r="C168" s="1" t="s">
        <v>14</v>
      </c>
      <c r="D168" s="3">
        <f t="shared" si="5"/>
        <v>3.125</v>
      </c>
      <c r="E168" t="s">
        <v>4</v>
      </c>
      <c r="F168">
        <v>23</v>
      </c>
      <c r="G168" t="s">
        <v>206</v>
      </c>
    </row>
    <row r="169" spans="1:7" ht="12.75">
      <c r="A169" t="s">
        <v>131</v>
      </c>
      <c r="B169" s="2">
        <v>2000</v>
      </c>
      <c r="C169" s="1" t="s">
        <v>14</v>
      </c>
      <c r="D169" s="3">
        <f t="shared" si="5"/>
        <v>25</v>
      </c>
      <c r="E169" t="s">
        <v>26</v>
      </c>
      <c r="F169">
        <v>23</v>
      </c>
      <c r="G169" t="s">
        <v>206</v>
      </c>
    </row>
    <row r="170" spans="1:7" ht="12.75">
      <c r="A170" t="s">
        <v>207</v>
      </c>
      <c r="B170" s="2">
        <v>10</v>
      </c>
      <c r="C170" s="1" t="s">
        <v>14</v>
      </c>
      <c r="D170" s="3">
        <f t="shared" si="5"/>
        <v>0.125</v>
      </c>
      <c r="E170" t="s">
        <v>4</v>
      </c>
      <c r="F170">
        <v>23</v>
      </c>
      <c r="G170" t="s">
        <v>206</v>
      </c>
    </row>
    <row r="171" spans="1:7" ht="12.75">
      <c r="A171" t="s">
        <v>208</v>
      </c>
      <c r="B171" s="2">
        <v>80</v>
      </c>
      <c r="C171" s="1" t="s">
        <v>14</v>
      </c>
      <c r="D171" s="3">
        <f t="shared" si="5"/>
        <v>1</v>
      </c>
      <c r="E171" t="s">
        <v>58</v>
      </c>
      <c r="F171">
        <v>24</v>
      </c>
      <c r="G171" t="s">
        <v>206</v>
      </c>
    </row>
    <row r="172" spans="1:7" ht="12.75">
      <c r="A172" t="s">
        <v>209</v>
      </c>
      <c r="B172" s="2">
        <v>100</v>
      </c>
      <c r="C172" s="1" t="s">
        <v>14</v>
      </c>
      <c r="D172" s="3">
        <f t="shared" si="5"/>
        <v>1.25</v>
      </c>
      <c r="E172" t="s">
        <v>24</v>
      </c>
      <c r="F172">
        <v>24</v>
      </c>
      <c r="G172" t="s">
        <v>206</v>
      </c>
    </row>
    <row r="173" spans="1:7" ht="12.75">
      <c r="A173" t="s">
        <v>199</v>
      </c>
      <c r="B173" s="2">
        <v>150</v>
      </c>
      <c r="C173" s="1" t="s">
        <v>14</v>
      </c>
      <c r="D173" s="3">
        <f t="shared" si="5"/>
        <v>1.875</v>
      </c>
      <c r="E173" t="s">
        <v>24</v>
      </c>
      <c r="F173">
        <v>24</v>
      </c>
      <c r="G173" t="s">
        <v>210</v>
      </c>
    </row>
    <row r="174" spans="1:7" ht="12.75">
      <c r="A174" t="s">
        <v>194</v>
      </c>
      <c r="B174" s="2">
        <v>150</v>
      </c>
      <c r="C174" s="1" t="s">
        <v>14</v>
      </c>
      <c r="D174" s="3">
        <f t="shared" si="5"/>
        <v>1.875</v>
      </c>
      <c r="E174" t="s">
        <v>24</v>
      </c>
      <c r="F174">
        <v>24</v>
      </c>
      <c r="G174" t="s">
        <v>201</v>
      </c>
    </row>
    <row r="175" spans="1:7" ht="12.75">
      <c r="A175" t="s">
        <v>211</v>
      </c>
      <c r="B175" s="2">
        <v>40</v>
      </c>
      <c r="C175" s="1" t="s">
        <v>14</v>
      </c>
      <c r="D175" s="3">
        <f t="shared" si="5"/>
        <v>0.5</v>
      </c>
      <c r="E175" t="s">
        <v>4</v>
      </c>
      <c r="F175">
        <v>24</v>
      </c>
      <c r="G175" t="s">
        <v>201</v>
      </c>
    </row>
    <row r="176" spans="1:7" ht="12.75">
      <c r="A176" t="s">
        <v>212</v>
      </c>
      <c r="B176" s="2">
        <v>10</v>
      </c>
      <c r="C176" s="1" t="s">
        <v>14</v>
      </c>
      <c r="D176" s="3">
        <f t="shared" si="5"/>
        <v>0.125</v>
      </c>
      <c r="E176" t="s">
        <v>4</v>
      </c>
      <c r="F176">
        <v>24</v>
      </c>
      <c r="G176" t="s">
        <v>201</v>
      </c>
    </row>
    <row r="177" spans="1:7" ht="12.75">
      <c r="A177" t="s">
        <v>213</v>
      </c>
      <c r="B177" s="2">
        <v>150</v>
      </c>
      <c r="C177" s="1" t="s">
        <v>14</v>
      </c>
      <c r="D177" s="3">
        <f t="shared" si="5"/>
        <v>1.875</v>
      </c>
      <c r="E177" t="s">
        <v>4</v>
      </c>
      <c r="F177">
        <v>24</v>
      </c>
      <c r="G177" t="s">
        <v>197</v>
      </c>
    </row>
    <row r="178" spans="1:7" ht="12.75">
      <c r="A178" t="s">
        <v>131</v>
      </c>
      <c r="B178" s="2">
        <v>2000</v>
      </c>
      <c r="C178" s="1" t="s">
        <v>14</v>
      </c>
      <c r="D178" s="3">
        <f t="shared" si="5"/>
        <v>25</v>
      </c>
      <c r="E178" t="s">
        <v>26</v>
      </c>
      <c r="F178">
        <v>24</v>
      </c>
      <c r="G178" t="s">
        <v>197</v>
      </c>
    </row>
    <row r="179" spans="1:7" ht="12.75">
      <c r="A179" t="s">
        <v>214</v>
      </c>
      <c r="B179" s="2">
        <v>50</v>
      </c>
      <c r="C179" s="1" t="s">
        <v>14</v>
      </c>
      <c r="D179" s="3">
        <f t="shared" si="5"/>
        <v>0.625</v>
      </c>
      <c r="E179" t="s">
        <v>4</v>
      </c>
      <c r="F179">
        <v>24</v>
      </c>
      <c r="G179" t="s">
        <v>197</v>
      </c>
    </row>
    <row r="180" spans="1:7" ht="12.75">
      <c r="A180" t="s">
        <v>126</v>
      </c>
      <c r="B180" s="2">
        <v>20</v>
      </c>
      <c r="C180" s="1" t="s">
        <v>14</v>
      </c>
      <c r="D180" s="3">
        <f t="shared" si="5"/>
        <v>0.25</v>
      </c>
      <c r="E180" t="s">
        <v>4</v>
      </c>
      <c r="F180">
        <v>24</v>
      </c>
      <c r="G180" t="s">
        <v>197</v>
      </c>
    </row>
    <row r="181" spans="1:7" ht="12.75">
      <c r="A181" t="s">
        <v>215</v>
      </c>
      <c r="B181" s="2">
        <v>160</v>
      </c>
      <c r="C181" s="1" t="s">
        <v>14</v>
      </c>
      <c r="D181" s="3">
        <f t="shared" si="5"/>
        <v>2</v>
      </c>
      <c r="E181" t="s">
        <v>25</v>
      </c>
      <c r="F181">
        <v>24</v>
      </c>
      <c r="G181" t="s">
        <v>197</v>
      </c>
    </row>
    <row r="182" spans="1:7" ht="12.75">
      <c r="A182" t="s">
        <v>216</v>
      </c>
      <c r="B182" s="2">
        <v>80</v>
      </c>
      <c r="C182" s="1" t="s">
        <v>14</v>
      </c>
      <c r="D182" s="3">
        <f t="shared" si="5"/>
        <v>1</v>
      </c>
      <c r="E182" t="s">
        <v>24</v>
      </c>
      <c r="F182">
        <v>25</v>
      </c>
      <c r="G182" t="s">
        <v>192</v>
      </c>
    </row>
    <row r="183" spans="1:7" ht="12.75">
      <c r="A183" t="s">
        <v>131</v>
      </c>
      <c r="B183" s="2">
        <v>2200</v>
      </c>
      <c r="C183" s="1" t="s">
        <v>14</v>
      </c>
      <c r="D183" s="3">
        <f t="shared" si="5"/>
        <v>27.5</v>
      </c>
      <c r="E183" t="s">
        <v>26</v>
      </c>
      <c r="F183">
        <v>25</v>
      </c>
      <c r="G183" t="s">
        <v>188</v>
      </c>
    </row>
    <row r="184" spans="1:7" ht="12.75">
      <c r="A184" t="s">
        <v>214</v>
      </c>
      <c r="B184" s="2">
        <v>50</v>
      </c>
      <c r="C184" s="1" t="s">
        <v>14</v>
      </c>
      <c r="D184" s="3">
        <f t="shared" si="5"/>
        <v>0.625</v>
      </c>
      <c r="E184" t="s">
        <v>4</v>
      </c>
      <c r="F184">
        <v>25</v>
      </c>
      <c r="G184" t="s">
        <v>188</v>
      </c>
    </row>
    <row r="185" spans="1:7" ht="12.75">
      <c r="A185" t="s">
        <v>178</v>
      </c>
      <c r="B185" s="2">
        <v>70</v>
      </c>
      <c r="C185" s="1" t="s">
        <v>14</v>
      </c>
      <c r="D185" s="3">
        <f t="shared" si="5"/>
        <v>0.875</v>
      </c>
      <c r="E185" t="s">
        <v>62</v>
      </c>
      <c r="F185">
        <v>25</v>
      </c>
      <c r="G185" t="s">
        <v>188</v>
      </c>
    </row>
    <row r="186" spans="1:7" ht="12.75">
      <c r="A186" t="s">
        <v>50</v>
      </c>
      <c r="B186" s="2">
        <v>100</v>
      </c>
      <c r="C186" s="1" t="s">
        <v>14</v>
      </c>
      <c r="D186" s="3">
        <f t="shared" si="5"/>
        <v>1.25</v>
      </c>
      <c r="E186" t="s">
        <v>25</v>
      </c>
      <c r="F186">
        <v>25</v>
      </c>
      <c r="G186" t="s">
        <v>188</v>
      </c>
    </row>
    <row r="187" spans="1:7" ht="12.75">
      <c r="A187" t="s">
        <v>217</v>
      </c>
      <c r="B187" s="2">
        <v>200</v>
      </c>
      <c r="C187" s="1" t="s">
        <v>14</v>
      </c>
      <c r="D187" s="3">
        <f t="shared" si="5"/>
        <v>2.5</v>
      </c>
      <c r="E187" t="s">
        <v>4</v>
      </c>
      <c r="F187">
        <v>25</v>
      </c>
      <c r="G187" t="s">
        <v>188</v>
      </c>
    </row>
    <row r="188" spans="1:7" ht="12.75">
      <c r="A188" t="s">
        <v>218</v>
      </c>
      <c r="B188" s="2">
        <v>25</v>
      </c>
      <c r="C188" s="1" t="s">
        <v>14</v>
      </c>
      <c r="D188" s="3">
        <f t="shared" si="5"/>
        <v>0.3125</v>
      </c>
      <c r="E188" t="s">
        <v>4</v>
      </c>
      <c r="F188">
        <v>26</v>
      </c>
      <c r="G188" t="s">
        <v>188</v>
      </c>
    </row>
    <row r="189" spans="1:7" ht="12.75">
      <c r="A189" t="s">
        <v>219</v>
      </c>
      <c r="B189" s="2">
        <v>120</v>
      </c>
      <c r="C189" s="1" t="s">
        <v>14</v>
      </c>
      <c r="D189" s="3">
        <f t="shared" si="5"/>
        <v>1.5</v>
      </c>
      <c r="E189" t="s">
        <v>4</v>
      </c>
      <c r="F189">
        <v>26</v>
      </c>
      <c r="G189" t="s">
        <v>188</v>
      </c>
    </row>
    <row r="190" spans="1:7" ht="12.75">
      <c r="A190" t="s">
        <v>220</v>
      </c>
      <c r="B190" s="2">
        <v>250</v>
      </c>
      <c r="C190" s="1" t="s">
        <v>14</v>
      </c>
      <c r="D190" s="3">
        <f t="shared" si="5"/>
        <v>3.125</v>
      </c>
      <c r="E190" t="s">
        <v>4</v>
      </c>
      <c r="F190">
        <v>26</v>
      </c>
      <c r="G190" t="s">
        <v>221</v>
      </c>
    </row>
    <row r="191" spans="1:7" ht="12.75">
      <c r="A191" t="s">
        <v>96</v>
      </c>
      <c r="B191" s="2">
        <v>140</v>
      </c>
      <c r="C191" s="1" t="s">
        <v>14</v>
      </c>
      <c r="D191" s="3">
        <f t="shared" si="5"/>
        <v>1.75</v>
      </c>
      <c r="E191" t="s">
        <v>58</v>
      </c>
      <c r="F191">
        <v>26</v>
      </c>
      <c r="G191" t="s">
        <v>221</v>
      </c>
    </row>
    <row r="192" spans="1:7" ht="12.75">
      <c r="A192" t="s">
        <v>171</v>
      </c>
      <c r="B192" s="2">
        <v>50</v>
      </c>
      <c r="C192" s="1" t="s">
        <v>14</v>
      </c>
      <c r="D192" s="3">
        <f t="shared" si="5"/>
        <v>0.625</v>
      </c>
      <c r="E192" t="s">
        <v>4</v>
      </c>
      <c r="F192">
        <v>26</v>
      </c>
      <c r="G192" t="s">
        <v>221</v>
      </c>
    </row>
    <row r="193" spans="1:7" ht="12.75">
      <c r="A193" t="s">
        <v>222</v>
      </c>
      <c r="B193" s="2">
        <v>0.65</v>
      </c>
      <c r="C193" s="1" t="s">
        <v>15</v>
      </c>
      <c r="D193" s="3">
        <f t="shared" si="5"/>
        <v>1.066</v>
      </c>
      <c r="E193" t="s">
        <v>4</v>
      </c>
      <c r="F193">
        <v>27</v>
      </c>
      <c r="G193" t="s">
        <v>223</v>
      </c>
    </row>
    <row r="194" spans="1:7" ht="12.75">
      <c r="A194" t="s">
        <v>224</v>
      </c>
      <c r="B194" s="2">
        <v>2</v>
      </c>
      <c r="C194" s="1" t="s">
        <v>15</v>
      </c>
      <c r="D194" s="3">
        <f t="shared" si="5"/>
        <v>3.28</v>
      </c>
      <c r="E194" t="s">
        <v>4</v>
      </c>
      <c r="F194">
        <v>27</v>
      </c>
      <c r="G194" t="s">
        <v>223</v>
      </c>
    </row>
    <row r="195" spans="1:7" ht="12.75">
      <c r="A195" t="s">
        <v>225</v>
      </c>
      <c r="B195" s="2">
        <v>3.5</v>
      </c>
      <c r="C195" s="1" t="s">
        <v>15</v>
      </c>
      <c r="D195" s="3">
        <f t="shared" si="5"/>
        <v>5.739999999999999</v>
      </c>
      <c r="E195" t="s">
        <v>4</v>
      </c>
      <c r="F195">
        <v>27</v>
      </c>
      <c r="G195" t="s">
        <v>223</v>
      </c>
    </row>
    <row r="196" spans="1:7" ht="12.75">
      <c r="A196" t="s">
        <v>226</v>
      </c>
      <c r="B196" s="2">
        <v>4</v>
      </c>
      <c r="C196" s="1" t="s">
        <v>15</v>
      </c>
      <c r="D196" s="3">
        <f t="shared" si="5"/>
        <v>6.56</v>
      </c>
      <c r="E196" t="s">
        <v>24</v>
      </c>
      <c r="F196">
        <v>27</v>
      </c>
      <c r="G196" t="s">
        <v>223</v>
      </c>
    </row>
    <row r="197" spans="1:7" ht="12.75">
      <c r="A197" t="s">
        <v>227</v>
      </c>
      <c r="B197" s="2">
        <v>6.5</v>
      </c>
      <c r="C197" s="1" t="s">
        <v>15</v>
      </c>
      <c r="D197" s="3">
        <f t="shared" si="5"/>
        <v>10.66</v>
      </c>
      <c r="E197" t="s">
        <v>4</v>
      </c>
      <c r="F197">
        <v>27</v>
      </c>
      <c r="G197" t="s">
        <v>223</v>
      </c>
    </row>
    <row r="198" spans="1:7" ht="12.75">
      <c r="A198" t="s">
        <v>228</v>
      </c>
      <c r="B198" s="2">
        <v>0.45</v>
      </c>
      <c r="C198" s="1" t="s">
        <v>15</v>
      </c>
      <c r="D198" s="3">
        <f t="shared" si="5"/>
        <v>0.738</v>
      </c>
      <c r="E198" t="s">
        <v>4</v>
      </c>
      <c r="F198">
        <v>27</v>
      </c>
      <c r="G198" t="s">
        <v>223</v>
      </c>
    </row>
    <row r="199" spans="1:7" ht="12.75">
      <c r="A199" t="s">
        <v>229</v>
      </c>
      <c r="B199" s="2">
        <v>0.8</v>
      </c>
      <c r="C199" s="1" t="s">
        <v>15</v>
      </c>
      <c r="D199" s="3">
        <f t="shared" si="5"/>
        <v>1.312</v>
      </c>
      <c r="E199" t="s">
        <v>4</v>
      </c>
      <c r="F199">
        <v>27</v>
      </c>
      <c r="G199" t="s">
        <v>223</v>
      </c>
    </row>
    <row r="200" spans="1:7" ht="12.75">
      <c r="A200" t="s">
        <v>49</v>
      </c>
      <c r="B200" s="2">
        <v>0.74</v>
      </c>
      <c r="C200" s="1" t="s">
        <v>15</v>
      </c>
      <c r="D200" s="3">
        <f t="shared" si="5"/>
        <v>1.2136</v>
      </c>
      <c r="E200" t="s">
        <v>4</v>
      </c>
      <c r="F200">
        <v>27</v>
      </c>
      <c r="G200" t="s">
        <v>223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DePree</dc:creator>
  <cp:keywords/>
  <dc:description/>
  <cp:lastModifiedBy>Jeff DePree</cp:lastModifiedBy>
  <dcterms:created xsi:type="dcterms:W3CDTF">1996-10-14T23:33:28Z</dcterms:created>
  <dcterms:modified xsi:type="dcterms:W3CDTF">2014-01-13T14:17:29Z</dcterms:modified>
  <cp:category/>
  <cp:version/>
  <cp:contentType/>
  <cp:contentStatus/>
</cp:coreProperties>
</file>